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3.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omments4.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lussier\Desktop\"/>
    </mc:Choice>
  </mc:AlternateContent>
  <bookViews>
    <workbookView xWindow="0" yWindow="0" windowWidth="19200" windowHeight="7050" activeTab="1"/>
  </bookViews>
  <sheets>
    <sheet name="Instructions" sheetId="11" r:id="rId1"/>
    <sheet name="Feuille de calcul" sheetId="10" r:id="rId2"/>
    <sheet name="Exemple 1" sheetId="12" r:id="rId3"/>
    <sheet name="Exemple 2" sheetId="13" r:id="rId4"/>
    <sheet name="Exemple 3" sheetId="14" r:id="rId5"/>
    <sheet name="Frais de services 2021" sheetId="3" r:id="rId6"/>
    <sheet name="Services 2021" sheetId="8" r:id="rId7"/>
    <sheet name="VLOOKUPs" sheetId="1" state="hidden" r:id="rId8"/>
    <sheet name="Utility and Services Table" sheetId="4" state="hidden" r:id="rId9"/>
  </sheets>
  <definedNames>
    <definedName name="_AMO_UniqueIdentifier" hidden="1">"'a38c0132-8d35-4ac9-8fcd-ab1bdbf38099'"</definedName>
    <definedName name="_xlnm.Print_Area" localSheetId="2">'Exemple 1'!$A$1:$H$102</definedName>
    <definedName name="_xlnm.Print_Area" localSheetId="3">'Exemple 2'!$A$1:$H$102</definedName>
    <definedName name="_xlnm.Print_Area" localSheetId="4">'Exemple 3'!$A$1:$H$102</definedName>
    <definedName name="_xlnm.Print_Area" localSheetId="1">'Feuille de calcul'!$A$1:$H$102</definedName>
    <definedName name="_xlnm.Print_Area" localSheetId="0">Instructions!$A$1:$H$102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8" i="10" l="1"/>
  <c r="B1" i="1" l="1"/>
  <c r="D48" i="14" l="1"/>
  <c r="D46" i="14"/>
  <c r="H45" i="14"/>
  <c r="G38" i="14"/>
  <c r="G37" i="14"/>
  <c r="C32" i="14"/>
  <c r="C31" i="14"/>
  <c r="C30" i="14"/>
  <c r="C33" i="14" s="1"/>
  <c r="D94" i="14"/>
  <c r="D83" i="14"/>
  <c r="F60" i="14"/>
  <c r="D65" i="14" s="1"/>
  <c r="D69" i="14" s="1"/>
  <c r="D97" i="13"/>
  <c r="D96" i="13"/>
  <c r="D94" i="13"/>
  <c r="D90" i="13"/>
  <c r="D88" i="13"/>
  <c r="D87" i="13"/>
  <c r="D79" i="13"/>
  <c r="D73" i="13"/>
  <c r="D69" i="13"/>
  <c r="D65" i="13"/>
  <c r="F60" i="13"/>
  <c r="D73" i="14" l="1"/>
  <c r="D79" i="14" s="1"/>
  <c r="D88" i="14" s="1"/>
  <c r="D87" i="14"/>
  <c r="D96" i="14" s="1"/>
  <c r="G38" i="10" l="1"/>
  <c r="G39" i="10"/>
  <c r="G40" i="10"/>
  <c r="G41" i="10"/>
  <c r="G42" i="10"/>
  <c r="G43" i="10"/>
  <c r="G44" i="10"/>
  <c r="G37" i="10"/>
  <c r="D83" i="13"/>
  <c r="C32" i="13"/>
  <c r="C31" i="13"/>
  <c r="C30" i="13"/>
  <c r="D83" i="12"/>
  <c r="D73" i="12"/>
  <c r="C32" i="12"/>
  <c r="C31" i="12"/>
  <c r="C30" i="12"/>
  <c r="C33" i="12" s="1"/>
  <c r="D95" i="10"/>
  <c r="D94" i="10"/>
  <c r="D83" i="10"/>
  <c r="B59" i="10"/>
  <c r="B58" i="10"/>
  <c r="B57" i="10"/>
  <c r="B56" i="10"/>
  <c r="B55" i="10"/>
  <c r="B54" i="10"/>
  <c r="B53" i="10"/>
  <c r="B52" i="10"/>
  <c r="C32" i="10"/>
  <c r="C31" i="10"/>
  <c r="C30" i="10"/>
  <c r="C33" i="10" l="1"/>
  <c r="D87" i="10" s="1"/>
  <c r="D96" i="10" s="1"/>
  <c r="D97" i="10"/>
  <c r="C33" i="13"/>
  <c r="C20" i="1" l="1"/>
  <c r="C19" i="1" l="1"/>
  <c r="D78" i="10" l="1"/>
  <c r="C15" i="1"/>
  <c r="F60" i="10"/>
  <c r="D65" i="10" s="1"/>
  <c r="D47" i="10"/>
  <c r="A46" i="10"/>
  <c r="H45" i="10" l="1"/>
  <c r="D46" i="10" s="1"/>
  <c r="D48" i="10" s="1"/>
  <c r="C16" i="1" l="1"/>
  <c r="D75" i="10" l="1"/>
  <c r="D76" i="10"/>
  <c r="C17" i="1"/>
  <c r="C18" i="1"/>
  <c r="C21" i="1" l="1"/>
  <c r="D66" i="10" s="1"/>
  <c r="D69" i="10" l="1"/>
  <c r="D73" i="10" s="1"/>
  <c r="E73" i="10" s="1"/>
  <c r="D79" i="10" l="1"/>
  <c r="D88" i="10" s="1"/>
  <c r="D90" i="10" s="1"/>
</calcChain>
</file>

<file path=xl/comments1.xml><?xml version="1.0" encoding="utf-8"?>
<comments xmlns="http://schemas.openxmlformats.org/spreadsheetml/2006/main">
  <authors>
    <author>kflamand</author>
    <author>cdesauln</author>
  </authors>
  <commentList>
    <comment ref="F2" authorId="0" shapeId="0">
      <text>
        <r>
          <rPr>
            <sz val="9"/>
            <color indexed="81"/>
            <rFont val="Tahoma"/>
            <family val="2"/>
          </rPr>
          <t>Indiquez la date effective du calcul.</t>
        </r>
      </text>
    </comment>
    <comment ref="H2" authorId="0" shapeId="0">
      <text>
        <r>
          <rPr>
            <sz val="9"/>
            <color indexed="81"/>
            <rFont val="Tahoma"/>
            <family val="2"/>
          </rPr>
          <t>Les espaces ombragés doivent être complétés.</t>
        </r>
      </text>
    </comment>
    <comment ref="H12" authorId="0" shapeId="0">
      <text>
        <r>
          <rPr>
            <sz val="9"/>
            <color indexed="81"/>
            <rFont val="Tahoma"/>
            <family val="2"/>
          </rPr>
          <t>Le taux d'effort doit être entre 25 % et 30 %.</t>
        </r>
      </text>
    </comment>
    <comment ref="E16" authorId="0" shapeId="0">
      <text>
        <r>
          <rPr>
            <sz val="9"/>
            <color indexed="81"/>
            <rFont val="Tahoma"/>
            <family val="2"/>
          </rPr>
          <t>Indiquez le nombre de personnes financièrement dépendantes des occupants.</t>
        </r>
      </text>
    </comment>
    <comment ref="C25" authorId="1" shapeId="0">
      <text>
        <r>
          <rPr>
            <b/>
            <sz val="9"/>
            <color indexed="81"/>
            <rFont val="Tahoma"/>
            <family val="2"/>
          </rPr>
          <t>cdesauln:</t>
        </r>
        <r>
          <rPr>
            <sz val="9"/>
            <color indexed="81"/>
            <rFont val="Tahoma"/>
            <family val="2"/>
          </rPr>
          <t xml:space="preserve">
Dollar sign at the end (1,00$)</t>
        </r>
      </text>
    </comment>
    <comment ref="D37" authorId="0" shapeId="0">
      <text>
        <r>
          <rPr>
            <sz val="9"/>
            <color indexed="81"/>
            <rFont val="Tahoma"/>
            <family val="2"/>
          </rPr>
          <t>Indiquez ici tout emploi ou autre revenu admissible, à l'exception de l'assistance sociale.</t>
        </r>
      </text>
    </comment>
    <comment ref="E37" authorId="0" shapeId="0">
      <text>
        <r>
          <rPr>
            <sz val="9"/>
            <color indexed="81"/>
            <rFont val="Tahoma"/>
            <family val="2"/>
          </rPr>
          <t xml:space="preserve">Indiquez ici les paiements nets d'assistance sociale, le cas échéant.
</t>
        </r>
      </text>
    </comment>
    <comment ref="F37" authorId="0" shapeId="0">
      <text>
        <r>
          <rPr>
            <sz val="9"/>
            <color indexed="81"/>
            <rFont val="Tahoma"/>
            <family val="2"/>
          </rPr>
          <t>Si l'occupant reçoit une composante maximale d'allocation pour le logement, sélectionnez "oui" dans le menu.</t>
        </r>
      </text>
    </comment>
    <comment ref="B52" authorId="0" shapeId="0">
      <text>
        <r>
          <rPr>
            <sz val="9"/>
            <color indexed="81"/>
            <rFont val="Tahoma"/>
            <family val="2"/>
          </rPr>
          <t>Si des occupants ont été répertoriés comme recevant une composante maximale d'allocation pour le logement, leurs noms apparaîtront ici.</t>
        </r>
      </text>
    </comment>
    <comment ref="E52" authorId="0" shapeId="0">
      <text>
        <r>
          <rPr>
            <sz val="9"/>
            <color indexed="81"/>
            <rFont val="Tahoma"/>
            <family val="2"/>
          </rPr>
          <t>Indiquez la composante maximale d'allocation pour le logement du bénéficiaire en fonction de la taille du groupe.</t>
        </r>
      </text>
    </comment>
    <comment ref="A62" authorId="0" shapeId="0">
      <text>
        <r>
          <rPr>
            <sz val="9"/>
            <color indexed="81"/>
            <rFont val="Tahoma"/>
            <family val="2"/>
          </rPr>
          <t>Si des services autres que le chauffage et l'eau chaude sont nécessaires à l'occupation, sélectionnez les services qui s'appliquent.</t>
        </r>
      </text>
    </comment>
    <comment ref="B68" authorId="0" shapeId="0">
      <text>
        <r>
          <rPr>
            <sz val="9"/>
            <color indexed="81"/>
            <rFont val="Tahoma"/>
            <family val="2"/>
          </rPr>
          <t>Si vous avez besoin de services supplémentaires qui ne figurent pas dans la liste, communiquez avec la SCHL ou l'Agence des coopératives d'habitation pour savoir s'ils sont admissibles et, le cas échéant, pour connaître le montant de l'allocation.
Énumérez les services ici, et les allocations dans la case</t>
        </r>
        <r>
          <rPr>
            <b/>
            <sz val="9"/>
            <color indexed="81"/>
            <rFont val="Tahoma"/>
            <family val="2"/>
          </rPr>
          <t xml:space="preserve"> D68</t>
        </r>
      </text>
    </comment>
    <comment ref="D69" authorId="0" shapeId="0">
      <text>
        <r>
          <rPr>
            <sz val="9"/>
            <color indexed="81"/>
            <rFont val="Tahoma"/>
            <family val="2"/>
          </rPr>
          <t>Le total ajusté de la  composante maximale d'allocation pour le logement est le maximum pour la taille du groupe, moins les services requis pour l'occupation qui ne sont pas incluent dans la définition d'une "unité avec services complets"</t>
        </r>
        <r>
          <rPr>
            <sz val="9"/>
            <color indexed="57"/>
            <rFont val="Tahoma"/>
            <family val="2"/>
          </rPr>
          <t xml:space="preserve"> </t>
        </r>
      </text>
    </comment>
    <comment ref="D75" authorId="0" shapeId="0">
      <text>
        <r>
          <rPr>
            <sz val="9"/>
            <color indexed="81"/>
            <rFont val="Tahoma"/>
            <family val="2"/>
          </rPr>
          <t>Si le chauffage et l'eau chaude ne sont pas inclus au loyer, indiquez un montant pour ces services en utilisant le Tableau des allocations pour les frais de service de la SCHL.
Si le chauffage et l'eau chaude sont inclus au loyer, aucun ajustement ne doit être fait.</t>
        </r>
      </text>
    </comment>
    <comment ref="D78" authorId="0" shapeId="0">
      <text>
        <r>
          <rPr>
            <sz val="9"/>
            <color indexed="81"/>
            <rFont val="Tahoma"/>
            <family val="2"/>
          </rPr>
          <t>Si l'électricité est incluse au loyer, indiquez un montant pour ce service en utilisant le Tableau des Allocations pour frais de service de la SCHL.
Si l'électricité n'est pas incluse au loyer, aucun ajustement ne doit être fait.</t>
        </r>
      </text>
    </comment>
    <comment ref="D90" authorId="0" shapeId="0">
      <text>
        <r>
          <rPr>
            <sz val="9"/>
            <color indexed="81"/>
            <rFont val="Tahoma"/>
            <family val="2"/>
          </rPr>
          <t>Si le ménage a droit à un montant de soutien au loyer, le montant sera calculé et indiqué dans cette cellule.
Si le ménage n'a droit à aucun montant de soutien au loyer, il n'y aura pas de montant indiqué dans cette cellule.</t>
        </r>
      </text>
    </comment>
    <comment ref="D97" authorId="0" shapeId="0">
      <text>
        <r>
          <rPr>
            <sz val="9"/>
            <color indexed="81"/>
            <rFont val="Tahoma"/>
            <family val="2"/>
          </rPr>
          <t>La part du ménage sera calculée et indiquée dans cette cellule.</t>
        </r>
      </text>
    </comment>
  </commentList>
</comments>
</file>

<file path=xl/comments2.xml><?xml version="1.0" encoding="utf-8"?>
<comments xmlns="http://schemas.openxmlformats.org/spreadsheetml/2006/main">
  <authors>
    <author>kflamand</author>
  </authors>
  <commentList>
    <comment ref="D97" authorId="0" shapeId="0">
      <text>
        <r>
          <rPr>
            <sz val="9"/>
            <color indexed="81"/>
            <rFont val="Tahoma"/>
            <family val="2"/>
          </rPr>
          <t xml:space="preserve">La part du ménage sera de 566 $ et il recevra un montant de soutien au loyer de 174 $. </t>
        </r>
      </text>
    </comment>
  </commentList>
</comments>
</file>

<file path=xl/comments3.xml><?xml version="1.0" encoding="utf-8"?>
<comments xmlns="http://schemas.openxmlformats.org/spreadsheetml/2006/main">
  <authors>
    <author>kflamand</author>
  </authors>
  <commentList>
    <comment ref="D97" authorId="0" shapeId="0">
      <text>
        <r>
          <rPr>
            <sz val="9"/>
            <color indexed="81"/>
            <rFont val="Tahoma"/>
            <family val="2"/>
          </rPr>
          <t xml:space="preserve">La part du ménage sera de 317 $ et il recevra un montant de soutien au loyer de 358 $. </t>
        </r>
      </text>
    </comment>
  </commentList>
</comments>
</file>

<file path=xl/comments4.xml><?xml version="1.0" encoding="utf-8"?>
<comments xmlns="http://schemas.openxmlformats.org/spreadsheetml/2006/main">
  <authors>
    <author>kflamand</author>
  </authors>
  <commentList>
    <comment ref="D90" authorId="0" shapeId="0">
      <text>
        <r>
          <rPr>
            <sz val="9"/>
            <color indexed="81"/>
            <rFont val="Tahoma"/>
            <family val="2"/>
          </rPr>
          <t xml:space="preserve">Les calculs démontrent que le ménage ne peut recevoir un montant de soutien au loyer. </t>
        </r>
      </text>
    </comment>
  </commentList>
</comments>
</file>

<file path=xl/sharedStrings.xml><?xml version="1.0" encoding="utf-8"?>
<sst xmlns="http://schemas.openxmlformats.org/spreadsheetml/2006/main" count="951" uniqueCount="298">
  <si>
    <t>Province</t>
  </si>
  <si>
    <t>Gas</t>
  </si>
  <si>
    <t>AB</t>
  </si>
  <si>
    <t>MB</t>
  </si>
  <si>
    <t>ON</t>
  </si>
  <si>
    <t>QC</t>
  </si>
  <si>
    <t>SK</t>
  </si>
  <si>
    <t>Electricity</t>
  </si>
  <si>
    <t>N/A</t>
  </si>
  <si>
    <t>Bedroom</t>
  </si>
  <si>
    <t>Bachelor</t>
  </si>
  <si>
    <t>1 Bedroom</t>
  </si>
  <si>
    <t>2 Bedroom</t>
  </si>
  <si>
    <t>3 Bedroom</t>
  </si>
  <si>
    <t>4+ Bedroom</t>
  </si>
  <si>
    <t>( G )</t>
  </si>
  <si>
    <t>( F )</t>
  </si>
  <si>
    <t>( E )</t>
  </si>
  <si>
    <t>( D )</t>
  </si>
  <si>
    <t>iii</t>
  </si>
  <si>
    <t>(plus)</t>
  </si>
  <si>
    <t>ii</t>
  </si>
  <si>
    <t>Hot water</t>
  </si>
  <si>
    <t>i</t>
  </si>
  <si>
    <t>Heat</t>
  </si>
  <si>
    <t>( C3 )</t>
  </si>
  <si>
    <t>( C2 )</t>
  </si>
  <si>
    <t>( B2 )</t>
  </si>
  <si>
    <t>( B1 )</t>
  </si>
  <si>
    <t>CODE:</t>
  </si>
  <si>
    <t>Vlookbed</t>
  </si>
  <si>
    <t>VlookEN</t>
  </si>
  <si>
    <t>Energy</t>
  </si>
  <si>
    <t>Other</t>
  </si>
  <si>
    <t>Apartment</t>
  </si>
  <si>
    <t>Saskatchewan</t>
  </si>
  <si>
    <t>Ontario</t>
  </si>
  <si>
    <t>Manitoba</t>
  </si>
  <si>
    <t>Alberta</t>
  </si>
  <si>
    <t>VLookApt</t>
  </si>
  <si>
    <t>CODE</t>
  </si>
  <si>
    <t>Included</t>
  </si>
  <si>
    <t>Insurance</t>
  </si>
  <si>
    <t>Telephone</t>
  </si>
  <si>
    <t>Utilities</t>
  </si>
  <si>
    <t>Laundry</t>
  </si>
  <si>
    <t>Type</t>
  </si>
  <si>
    <t>B2 + C3</t>
  </si>
  <si>
    <t>AB - Bachelor - Apartment - N/A</t>
  </si>
  <si>
    <t>AB - Bachelor - Other - N/A</t>
  </si>
  <si>
    <t>MB - Bachelor - Apartment - N/A</t>
  </si>
  <si>
    <t>MB - Bachelor - Other - N/A</t>
  </si>
  <si>
    <t>ON - Bachelor - Apartment - Gas</t>
  </si>
  <si>
    <t>ON - Bachelor - Other - Gas</t>
  </si>
  <si>
    <t>ON - Bachelor - Apartment - Electricity</t>
  </si>
  <si>
    <t>ON - Bachelor - Other - Electricity</t>
  </si>
  <si>
    <t>QC - Bachelor - Apartment - Gas</t>
  </si>
  <si>
    <t>QC - Bachelor - Other - Gas</t>
  </si>
  <si>
    <t>QC - Bachelor - Apartment - Electricity</t>
  </si>
  <si>
    <t>QC - Bachelor - Other - Electricity</t>
  </si>
  <si>
    <t>SK - Bachelor - Apartment - N/A</t>
  </si>
  <si>
    <t>SK - Bachelor - Other - N/A</t>
  </si>
  <si>
    <t>AB - 1 bedroom - Apartment - N/A</t>
  </si>
  <si>
    <t>AB - 1 bedroom - Other - N/A</t>
  </si>
  <si>
    <t>MB - 1 bedroom - Apartment - N/A</t>
  </si>
  <si>
    <t>MB - 1 bedroom - Other - N/A</t>
  </si>
  <si>
    <t>ON - 1 bedroom - Apartment - Gas</t>
  </si>
  <si>
    <t>ON - 1 bedroom - Other - Gas</t>
  </si>
  <si>
    <t>ON - 1 bedroom - Apartment - Electricity</t>
  </si>
  <si>
    <t>ON - 1 bedroom - Other - Electricity</t>
  </si>
  <si>
    <t>QC - 1 bedroom - Apartment - Gas</t>
  </si>
  <si>
    <t>QC - 1 bedroom - Other - Gas</t>
  </si>
  <si>
    <t>QC - 1 bedroom - Apartment - Electricity</t>
  </si>
  <si>
    <t>QC - 1 bedroom - Other - Electricity</t>
  </si>
  <si>
    <t>SK - 1 bedroom - Apartment - N/A</t>
  </si>
  <si>
    <t>SK - 1 bedroom - Other - N/A</t>
  </si>
  <si>
    <t>AB - 2 bedroom - Apartment - N/A</t>
  </si>
  <si>
    <t>AB - 2 bedroom - Other - N/A</t>
  </si>
  <si>
    <t>MB - 2 bedroom - Apartment - N/A</t>
  </si>
  <si>
    <t>MB - 2 bedroom - Other - N/A</t>
  </si>
  <si>
    <t>ON - 2 bedroom - Apartment - Gas</t>
  </si>
  <si>
    <t>ON - 2 bedroom - Other - Gas</t>
  </si>
  <si>
    <t>ON - 2 bedroom - Apartment - Electricity</t>
  </si>
  <si>
    <t>ON - 2 bedroom - Other - Electricity</t>
  </si>
  <si>
    <t>QC - 2 bedroom - Apartment - Gas</t>
  </si>
  <si>
    <t>QC - 2 bedroom - Other - Gas</t>
  </si>
  <si>
    <t>QC - 2 bedroom - Apartment - Electricity</t>
  </si>
  <si>
    <t>QC - 2 bedroom - Other - Electricity</t>
  </si>
  <si>
    <t>SK - 2 bedroom - Apartment - N/A</t>
  </si>
  <si>
    <t>SK - 2 bedroom - Other - N/A</t>
  </si>
  <si>
    <t>AB - 3 bedroom - Apartment - N/A</t>
  </si>
  <si>
    <t>AB - 3 bedroom - Other - N/A</t>
  </si>
  <si>
    <t>MB - 3 bedroom - Apartment - N/A</t>
  </si>
  <si>
    <t>MB - 3 bedroom - Other - N/A</t>
  </si>
  <si>
    <t>ON - 3 bedroom - Apartment - Gas</t>
  </si>
  <si>
    <t>ON - 3 bedroom - Other - Gas</t>
  </si>
  <si>
    <t>ON - 3 bedroom - Apartment - Electricity</t>
  </si>
  <si>
    <t>ON - 3 bedroom - Other - Electricity</t>
  </si>
  <si>
    <t>QC - 3 bedroom - Apartment - Gas</t>
  </si>
  <si>
    <t>QC - 3 bedroom - Other - Gas</t>
  </si>
  <si>
    <t>QC - 3 bedroom - Apartment - Electricity</t>
  </si>
  <si>
    <t>QC - 3 bedroom - Other - Electricity</t>
  </si>
  <si>
    <t>SK - 3 bedroom - Apartment - N/A</t>
  </si>
  <si>
    <t>SK - 3 bedroom - Other - N/A</t>
  </si>
  <si>
    <t>AB - 4+ bedroom - Apartment - N/A</t>
  </si>
  <si>
    <t>AB - 4+ bedroom - Other - N/A</t>
  </si>
  <si>
    <t>MB - 4+ bedroom - Apartment - N/A</t>
  </si>
  <si>
    <t>MB - 4+ bedroom - Other - N/A</t>
  </si>
  <si>
    <t>ON - 4+ bedroom - Apartment - Gas</t>
  </si>
  <si>
    <t>ON - 4+ bedroom - Other - Gas</t>
  </si>
  <si>
    <t>ON - 4+ bedroom - Apartment - Electricity</t>
  </si>
  <si>
    <t>ON - 4+ bedroom - Other - Electricity</t>
  </si>
  <si>
    <t>QC - 4+ bedroom - Apartment - Gas</t>
  </si>
  <si>
    <t>QC - 4+ bedroom - Other - Gas</t>
  </si>
  <si>
    <t>QC - 4+ bedroom - Apartment - Electricity</t>
  </si>
  <si>
    <t>QC - 4+ bedroom - Other - Electricity</t>
  </si>
  <si>
    <t>SK - 4+ bedroom - Apartment - N/A</t>
  </si>
  <si>
    <t>SK - 4+ bedroom - Other - N/A</t>
  </si>
  <si>
    <t>C.H ABC</t>
  </si>
  <si>
    <t>Water and Sewer</t>
  </si>
  <si>
    <t>Garbage and Recycling</t>
  </si>
  <si>
    <t>Water and sewer</t>
  </si>
  <si>
    <t>Garbage and recycling</t>
  </si>
  <si>
    <t>See Utilities page</t>
  </si>
  <si>
    <t>Service</t>
  </si>
  <si>
    <t>Cost</t>
  </si>
  <si>
    <t>For shelter component adjustment only</t>
  </si>
  <si>
    <t>Période du :</t>
  </si>
  <si>
    <t>Ajustement pour services</t>
  </si>
  <si>
    <t>Rabais de membre</t>
  </si>
  <si>
    <t xml:space="preserve">Loyer ajusté </t>
  </si>
  <si>
    <t>(moins)</t>
  </si>
  <si>
    <t>(pour les coopératives du Québec seulement)</t>
  </si>
  <si>
    <t>(ajustement pour les services, à l'exception de l'électricité, du chauffage et de l'eau chaude)</t>
  </si>
  <si>
    <t>Adresse du logement</t>
  </si>
  <si>
    <t>(rue, ville)</t>
  </si>
  <si>
    <t>Code postal</t>
  </si>
  <si>
    <t>Nom du représentant du ménage :</t>
  </si>
  <si>
    <t>Droit d'occupation :</t>
  </si>
  <si>
    <t>Typologie :</t>
  </si>
  <si>
    <t>Nombre d'occupants total :</t>
  </si>
  <si>
    <t>Type d'unité :</t>
  </si>
  <si>
    <t>Services inclus:</t>
  </si>
  <si>
    <t>(montants mensuels)</t>
  </si>
  <si>
    <t>Pour le Québec seulement :</t>
  </si>
  <si>
    <t>Rabais membre :</t>
  </si>
  <si>
    <t>Type de calcul :</t>
  </si>
  <si>
    <t>No appart.</t>
  </si>
  <si>
    <t>Taux d'effort :</t>
  </si>
  <si>
    <t>No de Téléphone :</t>
  </si>
  <si>
    <t>Nom du fournisseur de logements :</t>
  </si>
  <si>
    <t>au :</t>
  </si>
  <si>
    <t>Sous-peuplement :</t>
  </si>
  <si>
    <t>autre :</t>
  </si>
  <si>
    <t xml:space="preserve">    (loyer au bail pour le Québec ou le plein droit d'occupation ailleurs au Canada)</t>
  </si>
  <si>
    <t>(A) CALCUL DU LOYER AJUSTÉ</t>
  </si>
  <si>
    <t>Droit d'occupation</t>
  </si>
  <si>
    <t>(B) CALCUL DU LOYER PROPORTIONNÉ AU REVENU</t>
  </si>
  <si>
    <t>Prénom, nom de famille</t>
  </si>
  <si>
    <t>Revenu mensuel brut du ménage</t>
  </si>
  <si>
    <t xml:space="preserve">Taux d'effort </t>
  </si>
  <si>
    <t>(entre 25 à 30 %)  (multiplé)</t>
  </si>
  <si>
    <t>Taille du groupe</t>
  </si>
  <si>
    <t>Allocations mensuelles maximales</t>
  </si>
  <si>
    <t>Oui</t>
  </si>
  <si>
    <t>(D) AJUSTEMENT AU LOYER PROPORTIONNÉ AU REVENU</t>
  </si>
  <si>
    <t>Chauffage</t>
  </si>
  <si>
    <t>Eau Chaude</t>
  </si>
  <si>
    <t>Électricité</t>
  </si>
  <si>
    <t>autres services inclus (liste):</t>
  </si>
  <si>
    <t>Loyer proportionné au revenu (LPR) ajusté</t>
  </si>
  <si>
    <t>Services inclus</t>
  </si>
  <si>
    <t>Ajustements pour services</t>
  </si>
  <si>
    <t>Services non-inclus</t>
  </si>
  <si>
    <t>Loyer proportionné au revenu total</t>
  </si>
  <si>
    <t>(E) DROIT D'OCCUPATION MINIMAL</t>
  </si>
  <si>
    <t>Droit d'occupation minimal</t>
  </si>
  <si>
    <t>(F) CALCUL DU SOUTIEN AU LOYER</t>
  </si>
  <si>
    <t>LPR ajusté ou droit d'occupation minimal</t>
  </si>
  <si>
    <t>(montant le plus élevé de D ou E)</t>
  </si>
  <si>
    <t xml:space="preserve">Charge supplémentaire pour sous-peuplement </t>
  </si>
  <si>
    <r>
      <rPr>
        <i/>
        <sz val="10"/>
        <color theme="1"/>
        <rFont val="Gill Sans"/>
        <family val="2"/>
      </rPr>
      <t>iv</t>
    </r>
    <r>
      <rPr>
        <sz val="9"/>
        <color theme="1"/>
        <rFont val="Gill Sans"/>
        <family val="2"/>
      </rPr>
      <t xml:space="preserve"> (Indiquez la charge supplémentaire à payer. Consulter le guide de référence)</t>
    </r>
  </si>
  <si>
    <t>Montant mensuel du soutien au loyer</t>
  </si>
  <si>
    <t>(arrondi au dollar près)</t>
  </si>
  <si>
    <t>(G) CALCUL DE LA PART DU MÉNAGE</t>
  </si>
  <si>
    <t>Rabais membre</t>
  </si>
  <si>
    <t>Montant de soutien au loyer</t>
  </si>
  <si>
    <t>Part du ménage</t>
  </si>
  <si>
    <t>Calculé par :</t>
  </si>
  <si>
    <t>Date :</t>
  </si>
  <si>
    <t>Vérifié par :</t>
  </si>
  <si>
    <t>Électricité*</t>
  </si>
  <si>
    <t>Eau et égout</t>
  </si>
  <si>
    <t>Poubelle et recyclage</t>
  </si>
  <si>
    <t/>
  </si>
  <si>
    <t>24 rue des Maronniers, Laval</t>
  </si>
  <si>
    <t>Carole Levasseur</t>
  </si>
  <si>
    <t>Luc Cyr</t>
  </si>
  <si>
    <t>Habitation du lac caché</t>
  </si>
  <si>
    <t>238 avenue de Paris, Montréal</t>
  </si>
  <si>
    <t>1/09/2020</t>
  </si>
  <si>
    <t>418-555-2435</t>
  </si>
  <si>
    <t>J8Y 3G8</t>
  </si>
  <si>
    <t>Harvey Coderre</t>
  </si>
  <si>
    <t>Albert Vincent</t>
  </si>
  <si>
    <t>1 rue de la Cote, St-Armard</t>
  </si>
  <si>
    <t>G8H 1Z9</t>
  </si>
  <si>
    <t>438-555-0099</t>
  </si>
  <si>
    <t>OW 1</t>
  </si>
  <si>
    <t>Tableau des allocations pour frais de services 2021</t>
  </si>
  <si>
    <t>Eau chaude</t>
  </si>
  <si>
    <t>Studio</t>
  </si>
  <si>
    <t>1 c.c</t>
  </si>
  <si>
    <t>2 c.c</t>
  </si>
  <si>
    <t>3 c.c</t>
  </si>
  <si>
    <t>4+ c.c</t>
  </si>
  <si>
    <t>Appartement</t>
  </si>
  <si>
    <t>Autre</t>
  </si>
  <si>
    <t>Colombie-Britannique</t>
  </si>
  <si>
    <t>Chauffage (gaz)</t>
  </si>
  <si>
    <t>Eau chaude (gaz)</t>
  </si>
  <si>
    <t>Chauffage (électricité)</t>
  </si>
  <si>
    <t>Eau chaude (électricité)</t>
  </si>
  <si>
    <t>Île du Prince Édouard</t>
  </si>
  <si>
    <t>Chauffage (huile)</t>
  </si>
  <si>
    <t>Eau chaude (huile)</t>
  </si>
  <si>
    <t>Québec</t>
  </si>
  <si>
    <t>Appartements</t>
  </si>
  <si>
    <t>Julia Bolduc</t>
  </si>
  <si>
    <t>Louise Boulet</t>
  </si>
  <si>
    <t>Benoit Couillard</t>
  </si>
  <si>
    <t>Angèle Villeneuve</t>
  </si>
  <si>
    <t>Lisa Babin</t>
  </si>
  <si>
    <t>Assistance sociale (net)</t>
  </si>
  <si>
    <t>Composante maximum pour l'allocation pour le logement</t>
  </si>
  <si>
    <t>Services inclus dans la composante maximale d'allocation pour le logement (cochez toutes les cases qui s'appliquent):</t>
  </si>
  <si>
    <t>Total maximum de la composante maximale d'allocation pour le logement</t>
  </si>
  <si>
    <t>Ajustements pour services inclus</t>
  </si>
  <si>
    <t>Total ajusté de la composante maximale d'allocation pour le logement</t>
  </si>
  <si>
    <t>RENSEIGNEMENTS GÉNÉRAUX</t>
  </si>
  <si>
    <t xml:space="preserve">Autres services inclus : </t>
  </si>
  <si>
    <t>Allocation pour services 2021 - pour les ménages bénéficiant d'une composante maximale d'allocation pour le logement</t>
  </si>
  <si>
    <t>Buanderie (ON)</t>
  </si>
  <si>
    <t>Nombre de dépendants:</t>
  </si>
  <si>
    <t>* Les allocations pour l'électricité sont déterminées selon le type d'unité et le nombre de chambres. Voir la page Frais de services 2021 pour déterminer l'allocation appropriée pour le ménage en question.</t>
  </si>
  <si>
    <t>Assurance (AB, CB et ON)</t>
  </si>
  <si>
    <t>Téléphone (AB, CB et ON)</t>
  </si>
  <si>
    <t>CB</t>
  </si>
  <si>
    <t>IPE</t>
  </si>
  <si>
    <t xml:space="preserve">    (le rabais membre doit être indiqué même si le ménage n'est pas membre de la coopérative)</t>
  </si>
  <si>
    <t>Source d'énergie:</t>
  </si>
  <si>
    <t xml:space="preserve">Revenu brut d'emploi et autres revenus (excluant l'assistance sociale) </t>
  </si>
  <si>
    <t>Est-ce que l'assistance sociale inclut une composante maximale d'allocation pour le logement?</t>
  </si>
  <si>
    <t>Revenu total mensuel (moins l'assistance sociale si composante maximale d'allocation pour le logement)</t>
  </si>
  <si>
    <t>(C) CALCUL AJUSTÉ DE LA COMPOSANTE MAXIMALE D'ALLOCATION POUR LE LOGEMENT (à remplir uniquement si une composante maximale pour le logement est identifiée dans la section B)</t>
  </si>
  <si>
    <t>CB - 1 bedroom - Apartment - Electricity</t>
  </si>
  <si>
    <t>CB - 1 bedroom - Apartment - Gas</t>
  </si>
  <si>
    <t>CB - 1 bedroom - Other - Electricity</t>
  </si>
  <si>
    <t>CB - 1 bedroom - Other - Gas</t>
  </si>
  <si>
    <t>CB - 2 bedroom - Apartment - Electricity</t>
  </si>
  <si>
    <t>CB - 2 bedroom - Apartment - Gas</t>
  </si>
  <si>
    <t>CB - 2 bedroom - Other - Electricity</t>
  </si>
  <si>
    <t>CB - 2 bedroom - Other - Gas</t>
  </si>
  <si>
    <t>CB - 3 bedroom - Apartment - Electricity</t>
  </si>
  <si>
    <t>CB - 3 bedroom - Apartment - Gas</t>
  </si>
  <si>
    <t>CB - 3 bedroom - Other - Electricity</t>
  </si>
  <si>
    <t>CB - 3 bedroom - Other - Gas</t>
  </si>
  <si>
    <t>CB - 4+ bedroom - Apartment - Electricity</t>
  </si>
  <si>
    <t>CB - 4+ bedroom - Apartment - Gas</t>
  </si>
  <si>
    <t>CB - 4+ bedroom - Other - Electricity</t>
  </si>
  <si>
    <t>CB - 4+ bedroom - Other - Gas</t>
  </si>
  <si>
    <t>CB - Bachelor - Apartment - Electricity</t>
  </si>
  <si>
    <t>CB - Bachelor - Apartment - Gas</t>
  </si>
  <si>
    <t>CB - Bachelor - Other - Electricity</t>
  </si>
  <si>
    <t>CB - Bachelor - Other - Gas</t>
  </si>
  <si>
    <t>IPE - 1 bedroom - Apartment - Electricity</t>
  </si>
  <si>
    <t>IPE - 1 bedroom - Apartment - Gas</t>
  </si>
  <si>
    <t>IPE - 1 bedroom - Other - Electricity</t>
  </si>
  <si>
    <t>IPE - 1 bedroom - Other - Gas</t>
  </si>
  <si>
    <t>IPE - 2 bedroom - Apartment - Electricity</t>
  </si>
  <si>
    <t>IPE - 2 bedroom - Apartment - oil</t>
  </si>
  <si>
    <t>IPE - 2 bedroom - Other - Electricity</t>
  </si>
  <si>
    <t>IPE - 2 bedroom - Other - oil</t>
  </si>
  <si>
    <t>IPE - 3 bedroom - Apartment - Electricity</t>
  </si>
  <si>
    <t>IPE - 3 bedroom - Apartment - oil</t>
  </si>
  <si>
    <t>IPE - 3 bedroom - Other - Electricity</t>
  </si>
  <si>
    <t>IPE - 3 bedroom - Other - oil</t>
  </si>
  <si>
    <t>IPE - 4+ bedroom - Apartment - Electricity</t>
  </si>
  <si>
    <t>IPE - 4+ bedroom - Apartment - oil</t>
  </si>
  <si>
    <t>IPE - 4+ bedroom - Other - Electricity</t>
  </si>
  <si>
    <t>IPE - 4+ bedroom - Other - oil</t>
  </si>
  <si>
    <t>IPE - Bachelor - Apartment - Electricity</t>
  </si>
  <si>
    <t>IPE - Bachelor - Apartment - oil</t>
  </si>
  <si>
    <t>IPE - Bachelor - Other - Electricity</t>
  </si>
  <si>
    <t>IPE - Bachelor - Other - oil</t>
  </si>
  <si>
    <r>
      <t xml:space="preserve">(C) CALCUL AJUSTÉ DE LA COMPOSANTE MAXIMALE D'ALLOCATION POUR LE LOGEMENT </t>
    </r>
    <r>
      <rPr>
        <b/>
        <i/>
        <sz val="10"/>
        <color theme="0"/>
        <rFont val="Gill Sans"/>
        <family val="2"/>
      </rPr>
      <t>(à remplir uniquement si une composante maximale pour le logement est identifiée dans la section B)</t>
    </r>
  </si>
  <si>
    <t>12 $ (6 $ par occupant supplémentaire)</t>
  </si>
  <si>
    <t>FEUILLE DE CALCUL DE SOUTIEN AU LOYER TEMPORAIRE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</si>
</sst>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 #,##0.00_)\ &quot;$&quot;_ ;_ * \(#,##0.00\)\ &quot;$&quot;_ ;_ * &quot;-&quot;??_)\ &quot;$&quot;_ ;_ @_ "/>
    <numFmt numFmtId="164" formatCode="_-&quot;$&quot;* #,##0.00_-;\-&quot;$&quot;* #,##0.00_-;_-&quot;$&quot;* &quot;-&quot;??_-;_-@_-"/>
    <numFmt numFmtId="165" formatCode="_(&quot;$&quot;* #,##0.00_);_(&quot;$&quot;* \(#,##0.00\);_(&quot;$&quot;* &quot;-&quot;??_);_(@_)"/>
    <numFmt numFmtId="166" formatCode="_-[$$-1009]* #,##0.00_-;\-[$$-1009]* #,##0.00_-;_-[$$-1009]* &quot;-&quot;??_-;_-@_-"/>
    <numFmt numFmtId="167" formatCode="&quot;$&quot;#,##0.00"/>
    <numFmt numFmtId="168" formatCode="d/mmm/yy"/>
    <numFmt numFmtId="169" formatCode="_ * #,##0.00_)\ [$$-C0C]_ ;_ * \(#,##0.00\)\ [$$-C0C]_ ;_ * &quot;-&quot;??_)\ [$$-C0C]_ ;_ @_ "/>
    <numFmt numFmtId="170" formatCode="_ * #,##0.00_)\ [$$-C0C]_ ;_ * \(#,##0.00\)\ [$$-C0C]_ ;_ * &quot;-&quot;_)\ [$$-C0C]_ ;_ @_ "/>
  </numFmts>
  <fonts count="26">
    <font>
      <sz val="11"/>
      <color theme="1"/>
      <name val="Calibri"/>
      <family val="2"/>
      <scheme val="minor"/>
    </font>
    <font>
      <sz val="11"/>
      <color theme="1"/>
      <name val="Calibri"/>
      <family val="2"/>
      <scheme val="minor"/>
    </font>
    <font>
      <b/>
      <sz val="11"/>
      <color theme="1"/>
      <name val="Calibri"/>
      <family val="2"/>
      <scheme val="minor"/>
    </font>
    <font>
      <sz val="10"/>
      <color theme="1"/>
      <name val="Gill Sans"/>
      <family val="2"/>
    </font>
    <font>
      <sz val="9"/>
      <color theme="1"/>
      <name val="Gill Sans"/>
      <family val="2"/>
    </font>
    <font>
      <b/>
      <sz val="10"/>
      <color theme="1"/>
      <name val="Gill Sans"/>
      <family val="2"/>
    </font>
    <font>
      <sz val="10"/>
      <name val="Gill Sans"/>
      <family val="2"/>
    </font>
    <font>
      <b/>
      <sz val="10"/>
      <color theme="0"/>
      <name val="Gill Sans"/>
      <family val="2"/>
    </font>
    <font>
      <i/>
      <sz val="10"/>
      <color theme="1"/>
      <name val="Gill Sans"/>
      <family val="2"/>
    </font>
    <font>
      <b/>
      <sz val="10"/>
      <name val="Gill Sans"/>
      <family val="2"/>
    </font>
    <font>
      <sz val="9"/>
      <name val="Gill Sans"/>
      <family val="2"/>
    </font>
    <font>
      <sz val="10"/>
      <color rgb="FFFF0000"/>
      <name val="Gill Sans"/>
      <family val="2"/>
    </font>
    <font>
      <b/>
      <i/>
      <sz val="10"/>
      <color theme="1"/>
      <name val="Gill Sans"/>
      <family val="2"/>
    </font>
    <font>
      <b/>
      <sz val="8"/>
      <name val="Gill Sans"/>
      <family val="2"/>
    </font>
    <font>
      <sz val="10"/>
      <color indexed="12"/>
      <name val="Gill Sans"/>
      <family val="2"/>
    </font>
    <font>
      <b/>
      <sz val="14"/>
      <color theme="0"/>
      <name val="Gill Sans"/>
      <family val="2"/>
    </font>
    <font>
      <sz val="11"/>
      <color rgb="FF000000"/>
      <name val="Calibri"/>
      <family val="2"/>
    </font>
    <font>
      <b/>
      <sz val="14"/>
      <name val="Gill Sans"/>
      <family val="2"/>
    </font>
    <font>
      <b/>
      <sz val="10"/>
      <name val="Arial"/>
      <family val="2"/>
    </font>
    <font>
      <b/>
      <sz val="11"/>
      <color theme="0"/>
      <name val="Calibri"/>
      <family val="2"/>
      <scheme val="minor"/>
    </font>
    <font>
      <sz val="9"/>
      <color indexed="81"/>
      <name val="Tahoma"/>
      <family val="2"/>
    </font>
    <font>
      <b/>
      <sz val="9"/>
      <color indexed="81"/>
      <name val="Tahoma"/>
      <family val="2"/>
    </font>
    <font>
      <sz val="8"/>
      <color rgb="FF000000"/>
      <name val="Segoe UI"/>
      <family val="2"/>
    </font>
    <font>
      <sz val="9"/>
      <color indexed="57"/>
      <name val="Tahoma"/>
      <family val="2"/>
    </font>
    <font>
      <b/>
      <i/>
      <sz val="10"/>
      <color theme="0"/>
      <name val="Gill Sans"/>
      <family val="2"/>
    </font>
    <font>
      <sz val="11"/>
      <color rgb="FFFF0000"/>
      <name val="Calibri"/>
      <family val="2"/>
      <scheme val="minor"/>
    </font>
  </fonts>
  <fills count="11">
    <fill>
      <patternFill patternType="none"/>
    </fill>
    <fill>
      <patternFill patternType="gray125"/>
    </fill>
    <fill>
      <patternFill patternType="solid">
        <fgColor theme="3" tint="0.79998168889431442"/>
        <bgColor indexed="64"/>
      </patternFill>
    </fill>
    <fill>
      <patternFill patternType="solid">
        <fgColor theme="3" tint="-0.249977111117893"/>
        <bgColor indexed="8"/>
      </patternFill>
    </fill>
    <fill>
      <patternFill patternType="solid">
        <fgColor indexed="9"/>
        <bgColor indexed="64"/>
      </patternFill>
    </fill>
    <fill>
      <patternFill patternType="solid">
        <fgColor theme="6" tint="0.39997558519241921"/>
        <bgColor indexed="64"/>
      </patternFill>
    </fill>
    <fill>
      <patternFill patternType="solid">
        <fgColor theme="3" tint="0.79998168889431442"/>
        <bgColor indexed="8"/>
      </patternFill>
    </fill>
    <fill>
      <patternFill patternType="solid">
        <fgColor theme="0"/>
        <bgColor indexed="64"/>
      </patternFill>
    </fill>
    <fill>
      <patternFill patternType="solid">
        <fgColor theme="7" tint="0.79998168889431442"/>
        <bgColor indexed="64"/>
      </patternFill>
    </fill>
    <fill>
      <patternFill patternType="solid">
        <fgColor theme="6"/>
        <bgColor indexed="64"/>
      </patternFill>
    </fill>
    <fill>
      <patternFill patternType="solid">
        <fgColor theme="0" tint="-0.14999847407452621"/>
        <bgColor indexed="64"/>
      </patternFill>
    </fill>
  </fills>
  <borders count="5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right style="medium">
        <color indexed="64"/>
      </right>
      <top style="hair">
        <color indexed="64"/>
      </top>
      <bottom style="thin">
        <color indexed="64"/>
      </bottom>
      <diagonal/>
    </border>
    <border>
      <left style="hair">
        <color indexed="64"/>
      </left>
      <right/>
      <top style="hair">
        <color indexed="64"/>
      </top>
      <bottom style="thin">
        <color indexed="64"/>
      </bottom>
      <diagonal/>
    </border>
    <border>
      <left style="dotted">
        <color indexed="64"/>
      </left>
      <right style="hair">
        <color indexed="64"/>
      </right>
      <top style="hair">
        <color indexed="64"/>
      </top>
      <bottom style="thin">
        <color indexed="64"/>
      </bottom>
      <diagonal/>
    </border>
    <border>
      <left/>
      <right style="dotted">
        <color indexed="64"/>
      </right>
      <top style="hair">
        <color indexed="64"/>
      </top>
      <bottom style="thin">
        <color indexed="64"/>
      </bottom>
      <diagonal/>
    </border>
    <border>
      <left style="medium">
        <color indexed="64"/>
      </left>
      <right style="hair">
        <color indexed="64"/>
      </right>
      <top style="hair">
        <color indexed="64"/>
      </top>
      <bottom/>
      <diagonal/>
    </border>
    <border>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dotted">
        <color indexed="64"/>
      </left>
      <right style="hair">
        <color indexed="64"/>
      </right>
      <top style="hair">
        <color indexed="64"/>
      </top>
      <bottom style="hair">
        <color indexed="64"/>
      </bottom>
      <diagonal/>
    </border>
    <border>
      <left/>
      <right style="dotted">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style="medium">
        <color indexed="64"/>
      </left>
      <right style="hair">
        <color indexed="64"/>
      </right>
      <top/>
      <bottom style="hair">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style="medium">
        <color indexed="64"/>
      </left>
      <right style="hair">
        <color indexed="64"/>
      </right>
      <top/>
      <bottom/>
      <diagonal/>
    </border>
    <border>
      <left/>
      <right style="medium">
        <color indexed="64"/>
      </right>
      <top style="hair">
        <color indexed="64"/>
      </top>
      <bottom/>
      <diagonal/>
    </border>
    <border>
      <left/>
      <right/>
      <top style="hair">
        <color indexed="64"/>
      </top>
      <bottom/>
      <diagonal/>
    </border>
    <border>
      <left style="medium">
        <color indexed="64"/>
      </left>
      <right/>
      <top style="hair">
        <color indexed="64"/>
      </top>
      <bottom/>
      <diagonal/>
    </border>
    <border>
      <left style="medium">
        <color indexed="64"/>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style="thin">
        <color theme="5" tint="0.59996337778862885"/>
      </right>
      <top style="thin">
        <color theme="5" tint="0.59996337778862885"/>
      </top>
      <bottom style="thin">
        <color theme="5" tint="0.59996337778862885"/>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cellStyleXfs>
  <cellXfs count="336">
    <xf numFmtId="0" fontId="0" fillId="0" borderId="0" xfId="0"/>
    <xf numFmtId="0" fontId="3" fillId="0" borderId="0" xfId="0" applyFont="1" applyProtection="1"/>
    <xf numFmtId="0" fontId="3" fillId="0" borderId="1" xfId="0" applyFont="1" applyBorder="1" applyProtection="1"/>
    <xf numFmtId="0" fontId="3" fillId="0" borderId="2" xfId="0" applyFont="1" applyBorder="1" applyProtection="1"/>
    <xf numFmtId="0" fontId="3" fillId="0" borderId="3" xfId="0" applyFont="1" applyBorder="1" applyProtection="1"/>
    <xf numFmtId="0" fontId="3" fillId="0" borderId="4" xfId="0" applyFont="1" applyBorder="1" applyProtection="1"/>
    <xf numFmtId="0" fontId="3" fillId="0" borderId="0" xfId="0" applyFont="1" applyFill="1" applyBorder="1" applyProtection="1"/>
    <xf numFmtId="14" fontId="3" fillId="2" borderId="0" xfId="0" applyNumberFormat="1" applyFont="1" applyFill="1" applyBorder="1" applyProtection="1">
      <protection locked="0"/>
    </xf>
    <xf numFmtId="0" fontId="3" fillId="0" borderId="0" xfId="0" applyFont="1" applyBorder="1" applyAlignment="1" applyProtection="1">
      <alignment horizontal="right"/>
    </xf>
    <xf numFmtId="0" fontId="3" fillId="0" borderId="0" xfId="0" applyFont="1" applyBorder="1" applyProtection="1"/>
    <xf numFmtId="0" fontId="3" fillId="0" borderId="5" xfId="0" applyFont="1" applyBorder="1" applyProtection="1"/>
    <xf numFmtId="44" fontId="3" fillId="0" borderId="0" xfId="0" applyNumberFormat="1" applyFont="1" applyBorder="1" applyProtection="1"/>
    <xf numFmtId="0" fontId="4" fillId="0" borderId="0" xfId="0" applyFont="1" applyBorder="1" applyAlignment="1" applyProtection="1">
      <alignment horizontal="right"/>
    </xf>
    <xf numFmtId="0" fontId="5" fillId="0" borderId="0" xfId="0" applyFont="1" applyBorder="1" applyAlignment="1" applyProtection="1">
      <alignment horizontal="right"/>
    </xf>
    <xf numFmtId="0" fontId="5" fillId="0" borderId="5" xfId="0" applyFont="1" applyBorder="1" applyProtection="1"/>
    <xf numFmtId="0" fontId="6" fillId="0" borderId="5" xfId="0" applyFont="1" applyFill="1" applyBorder="1" applyProtection="1"/>
    <xf numFmtId="0" fontId="7" fillId="0" borderId="4" xfId="0" applyFont="1" applyFill="1" applyBorder="1" applyAlignment="1" applyProtection="1">
      <alignment vertical="center"/>
    </xf>
    <xf numFmtId="0" fontId="7" fillId="0" borderId="0" xfId="0" applyFont="1" applyFill="1" applyBorder="1" applyAlignment="1" applyProtection="1">
      <alignment vertical="center"/>
    </xf>
    <xf numFmtId="0" fontId="7" fillId="0" borderId="5" xfId="0" applyFont="1" applyFill="1" applyBorder="1" applyAlignment="1" applyProtection="1">
      <alignment vertical="center"/>
    </xf>
    <xf numFmtId="0" fontId="5" fillId="0" borderId="0" xfId="0" applyFont="1" applyBorder="1" applyProtection="1"/>
    <xf numFmtId="166" fontId="5" fillId="0" borderId="0" xfId="2" applyNumberFormat="1" applyFont="1" applyBorder="1" applyProtection="1"/>
    <xf numFmtId="0" fontId="4" fillId="0" borderId="0" xfId="0" applyFont="1" applyBorder="1" applyProtection="1"/>
    <xf numFmtId="0" fontId="3" fillId="0" borderId="0" xfId="0" applyFont="1" applyFill="1" applyProtection="1"/>
    <xf numFmtId="0" fontId="3" fillId="0" borderId="2" xfId="0" applyFont="1" applyBorder="1" applyAlignment="1" applyProtection="1">
      <alignment horizontal="left"/>
    </xf>
    <xf numFmtId="0" fontId="8" fillId="0" borderId="0" xfId="0" applyFont="1" applyBorder="1" applyProtection="1"/>
    <xf numFmtId="166" fontId="9" fillId="0" borderId="0" xfId="2" applyNumberFormat="1" applyFont="1" applyFill="1" applyBorder="1" applyAlignment="1" applyProtection="1">
      <alignment horizontal="right"/>
    </xf>
    <xf numFmtId="0" fontId="9" fillId="0" borderId="0" xfId="0" applyFont="1" applyFill="1" applyBorder="1" applyAlignment="1" applyProtection="1">
      <alignment horizontal="right"/>
    </xf>
    <xf numFmtId="0" fontId="6" fillId="0" borderId="0" xfId="0" applyFont="1" applyFill="1" applyBorder="1" applyAlignment="1" applyProtection="1">
      <alignment horizontal="left"/>
    </xf>
    <xf numFmtId="0" fontId="5" fillId="0" borderId="2" xfId="0" applyFont="1" applyBorder="1" applyAlignment="1" applyProtection="1">
      <alignment horizontal="right"/>
    </xf>
    <xf numFmtId="0" fontId="3" fillId="0" borderId="2" xfId="0" applyFont="1" applyFill="1" applyBorder="1" applyAlignment="1" applyProtection="1">
      <alignment horizontal="center"/>
    </xf>
    <xf numFmtId="0" fontId="3" fillId="0" borderId="5" xfId="0" applyFont="1" applyFill="1" applyBorder="1" applyAlignment="1" applyProtection="1">
      <alignment horizontal="center"/>
    </xf>
    <xf numFmtId="10" fontId="3" fillId="0" borderId="0" xfId="1" applyNumberFormat="1" applyFont="1" applyFill="1" applyBorder="1" applyProtection="1"/>
    <xf numFmtId="0" fontId="10" fillId="0" borderId="0" xfId="0" applyFont="1" applyFill="1" applyBorder="1" applyAlignment="1" applyProtection="1">
      <alignment horizontal="right"/>
    </xf>
    <xf numFmtId="0" fontId="6" fillId="0" borderId="0" xfId="0" applyFont="1" applyFill="1" applyBorder="1" applyProtection="1"/>
    <xf numFmtId="166" fontId="9" fillId="0" borderId="4" xfId="2" applyNumberFormat="1" applyFont="1" applyFill="1" applyBorder="1" applyProtection="1"/>
    <xf numFmtId="0" fontId="6" fillId="2" borderId="13" xfId="0" applyFont="1" applyFill="1" applyBorder="1" applyProtection="1">
      <protection locked="0"/>
    </xf>
    <xf numFmtId="0" fontId="3" fillId="0" borderId="15" xfId="0" applyFont="1" applyFill="1" applyBorder="1" applyAlignment="1" applyProtection="1">
      <alignment horizontal="center"/>
    </xf>
    <xf numFmtId="0" fontId="6" fillId="2" borderId="18" xfId="0" applyFont="1" applyFill="1" applyBorder="1" applyProtection="1">
      <protection locked="0"/>
    </xf>
    <xf numFmtId="0" fontId="3" fillId="0" borderId="20" xfId="0" applyFont="1" applyFill="1" applyBorder="1" applyAlignment="1" applyProtection="1">
      <alignment horizontal="center"/>
    </xf>
    <xf numFmtId="0" fontId="6" fillId="0" borderId="25" xfId="0" applyFont="1" applyFill="1" applyBorder="1" applyAlignment="1" applyProtection="1">
      <alignment vertical="center" wrapText="1"/>
    </xf>
    <xf numFmtId="0" fontId="6" fillId="0" borderId="2" xfId="0" applyFont="1" applyFill="1" applyBorder="1" applyProtection="1"/>
    <xf numFmtId="0" fontId="6" fillId="0" borderId="3" xfId="0" applyFont="1" applyFill="1" applyBorder="1" applyProtection="1"/>
    <xf numFmtId="166" fontId="5" fillId="0" borderId="10" xfId="2" applyNumberFormat="1" applyFont="1" applyFill="1" applyBorder="1" applyProtection="1"/>
    <xf numFmtId="166" fontId="3" fillId="0" borderId="0" xfId="2" applyNumberFormat="1" applyFont="1" applyFill="1" applyBorder="1" applyProtection="1"/>
    <xf numFmtId="0" fontId="6" fillId="0" borderId="34" xfId="0" applyFont="1" applyFill="1" applyBorder="1" applyAlignment="1" applyProtection="1">
      <alignment vertical="center" wrapText="1"/>
    </xf>
    <xf numFmtId="0" fontId="3" fillId="0" borderId="4" xfId="0" applyFont="1" applyFill="1" applyBorder="1" applyAlignment="1" applyProtection="1"/>
    <xf numFmtId="0" fontId="3" fillId="0" borderId="0" xfId="0" applyFont="1" applyFill="1" applyBorder="1" applyAlignment="1" applyProtection="1"/>
    <xf numFmtId="44" fontId="6" fillId="0" borderId="0" xfId="2" applyFont="1" applyFill="1" applyBorder="1" applyAlignment="1" applyProtection="1">
      <alignment horizontal="left"/>
    </xf>
    <xf numFmtId="167" fontId="6" fillId="0" borderId="0" xfId="0" applyNumberFormat="1" applyFont="1" applyFill="1" applyBorder="1" applyAlignment="1" applyProtection="1">
      <alignment horizontal="left"/>
    </xf>
    <xf numFmtId="0" fontId="9" fillId="0" borderId="5" xfId="0" applyFont="1" applyFill="1" applyBorder="1" applyProtection="1"/>
    <xf numFmtId="0" fontId="10" fillId="0" borderId="24" xfId="0" applyFont="1" applyFill="1" applyBorder="1" applyAlignment="1" applyProtection="1">
      <alignment horizontal="left"/>
    </xf>
    <xf numFmtId="0" fontId="10" fillId="0" borderId="32" xfId="0" applyFont="1" applyFill="1" applyBorder="1" applyAlignment="1" applyProtection="1">
      <alignment horizontal="right"/>
    </xf>
    <xf numFmtId="0" fontId="10" fillId="0" borderId="24" xfId="0" applyFont="1" applyFill="1" applyBorder="1" applyAlignment="1" applyProtection="1">
      <alignment horizontal="right"/>
    </xf>
    <xf numFmtId="0" fontId="11" fillId="0" borderId="0" xfId="0" applyFont="1" applyFill="1" applyBorder="1" applyProtection="1"/>
    <xf numFmtId="0" fontId="3" fillId="0" borderId="1" xfId="0" applyFont="1" applyFill="1" applyBorder="1" applyAlignment="1" applyProtection="1"/>
    <xf numFmtId="0" fontId="11" fillId="0" borderId="2" xfId="0" applyFont="1" applyFill="1" applyBorder="1" applyProtection="1"/>
    <xf numFmtId="0" fontId="3" fillId="0" borderId="2" xfId="0" applyFont="1" applyFill="1" applyBorder="1" applyProtection="1"/>
    <xf numFmtId="0" fontId="3" fillId="0" borderId="3" xfId="0" applyFont="1" applyFill="1" applyBorder="1" applyProtection="1"/>
    <xf numFmtId="0" fontId="4" fillId="0" borderId="0" xfId="0" applyFont="1" applyFill="1" applyBorder="1" applyProtection="1"/>
    <xf numFmtId="165" fontId="3" fillId="2" borderId="0" xfId="2" applyNumberFormat="1" applyFont="1" applyFill="1" applyBorder="1" applyAlignment="1" applyProtection="1">
      <alignment horizontal="right"/>
      <protection locked="0"/>
    </xf>
    <xf numFmtId="0" fontId="5" fillId="0" borderId="5" xfId="0" applyFont="1" applyFill="1" applyBorder="1" applyProtection="1"/>
    <xf numFmtId="0" fontId="12" fillId="0" borderId="5" xfId="0" applyFont="1" applyFill="1" applyBorder="1" applyProtection="1"/>
    <xf numFmtId="44" fontId="6" fillId="0" borderId="0" xfId="2" applyFont="1" applyFill="1" applyBorder="1" applyAlignment="1" applyProtection="1">
      <alignment horizontal="right"/>
    </xf>
    <xf numFmtId="0" fontId="13" fillId="0" borderId="5" xfId="0" applyFont="1" applyFill="1" applyBorder="1" applyProtection="1"/>
    <xf numFmtId="0" fontId="6" fillId="2" borderId="4" xfId="0" applyFont="1" applyFill="1" applyBorder="1" applyAlignment="1" applyProtection="1">
      <alignment horizontal="left"/>
      <protection locked="0"/>
    </xf>
    <xf numFmtId="9" fontId="3" fillId="0" borderId="4" xfId="1" applyFont="1" applyFill="1" applyBorder="1" applyAlignment="1" applyProtection="1"/>
    <xf numFmtId="0" fontId="9" fillId="0" borderId="0" xfId="0" applyFont="1" applyFill="1" applyBorder="1" applyProtection="1"/>
    <xf numFmtId="0" fontId="6" fillId="0" borderId="0" xfId="0" applyFont="1" applyFill="1" applyBorder="1" applyAlignment="1" applyProtection="1">
      <alignment horizontal="center"/>
    </xf>
    <xf numFmtId="9" fontId="3" fillId="2" borderId="4" xfId="1" applyFont="1" applyFill="1" applyBorder="1" applyAlignment="1" applyProtection="1"/>
    <xf numFmtId="0" fontId="6" fillId="2" borderId="0" xfId="0" applyFont="1" applyFill="1" applyBorder="1" applyProtection="1"/>
    <xf numFmtId="0" fontId="3" fillId="2" borderId="0" xfId="0" applyFont="1" applyFill="1" applyBorder="1" applyProtection="1">
      <protection locked="0"/>
    </xf>
    <xf numFmtId="0" fontId="5" fillId="0" borderId="0" xfId="0" applyFont="1" applyFill="1" applyBorder="1" applyProtection="1"/>
    <xf numFmtId="0" fontId="3" fillId="0" borderId="4" xfId="0" applyFont="1" applyFill="1" applyBorder="1" applyAlignment="1" applyProtection="1">
      <alignment horizontal="center"/>
    </xf>
    <xf numFmtId="0" fontId="14" fillId="0" borderId="0" xfId="0" applyFont="1" applyFill="1" applyBorder="1" applyProtection="1"/>
    <xf numFmtId="0" fontId="3" fillId="0" borderId="5" xfId="0" applyFont="1" applyFill="1" applyBorder="1" applyProtection="1"/>
    <xf numFmtId="0" fontId="10" fillId="0" borderId="0" xfId="0" applyFont="1" applyFill="1" applyBorder="1" applyAlignment="1" applyProtection="1">
      <alignment horizontal="left"/>
    </xf>
    <xf numFmtId="44" fontId="3" fillId="0" borderId="0" xfId="2" applyFont="1" applyFill="1" applyBorder="1" applyAlignment="1" applyProtection="1">
      <alignment horizontal="right"/>
    </xf>
    <xf numFmtId="10" fontId="3" fillId="2" borderId="4" xfId="1" applyNumberFormat="1" applyFont="1" applyFill="1" applyBorder="1" applyAlignment="1" applyProtection="1">
      <alignment horizontal="center"/>
      <protection locked="0"/>
    </xf>
    <xf numFmtId="166" fontId="3" fillId="2" borderId="0" xfId="2" applyNumberFormat="1" applyFont="1" applyFill="1" applyBorder="1" applyAlignment="1" applyProtection="1">
      <alignment horizontal="right"/>
      <protection locked="0"/>
    </xf>
    <xf numFmtId="0" fontId="14" fillId="0" borderId="5" xfId="0" applyFont="1" applyFill="1" applyBorder="1" applyProtection="1"/>
    <xf numFmtId="0" fontId="6" fillId="2" borderId="4" xfId="0" applyFont="1" applyFill="1" applyBorder="1" applyAlignment="1" applyProtection="1">
      <protection locked="0"/>
    </xf>
    <xf numFmtId="0" fontId="6" fillId="2" borderId="0" xfId="0" applyFont="1" applyFill="1" applyBorder="1" applyProtection="1">
      <protection locked="0"/>
    </xf>
    <xf numFmtId="0" fontId="9" fillId="0" borderId="35" xfId="0" applyFont="1" applyFill="1" applyBorder="1" applyProtection="1"/>
    <xf numFmtId="0" fontId="6" fillId="0" borderId="36" xfId="0" applyFont="1" applyFill="1" applyBorder="1" applyProtection="1"/>
    <xf numFmtId="0" fontId="9" fillId="0" borderId="36" xfId="0" applyFont="1" applyFill="1" applyBorder="1" applyProtection="1"/>
    <xf numFmtId="0" fontId="10" fillId="0" borderId="36" xfId="0" applyFont="1" applyFill="1" applyBorder="1" applyProtection="1"/>
    <xf numFmtId="0" fontId="9" fillId="0" borderId="37" xfId="0" applyFont="1" applyFill="1" applyBorder="1" applyProtection="1"/>
    <xf numFmtId="0" fontId="14" fillId="0" borderId="21" xfId="0" applyFont="1" applyFill="1" applyBorder="1" applyProtection="1"/>
    <xf numFmtId="0" fontId="14" fillId="0" borderId="24" xfId="0" applyFont="1" applyFill="1" applyBorder="1" applyProtection="1"/>
    <xf numFmtId="49" fontId="14" fillId="0" borderId="24" xfId="0" applyNumberFormat="1" applyFont="1" applyFill="1" applyBorder="1" applyAlignment="1" applyProtection="1">
      <alignment horizontal="center"/>
    </xf>
    <xf numFmtId="0" fontId="14" fillId="0" borderId="38" xfId="0" applyFont="1" applyFill="1" applyBorder="1" applyProtection="1"/>
    <xf numFmtId="0" fontId="6" fillId="2" borderId="26" xfId="0" applyFont="1" applyFill="1" applyBorder="1" applyProtection="1">
      <protection locked="0"/>
    </xf>
    <xf numFmtId="0" fontId="9" fillId="0" borderId="27" xfId="0" applyFont="1" applyFill="1" applyBorder="1" applyProtection="1"/>
    <xf numFmtId="0" fontId="9" fillId="0" borderId="28" xfId="0" applyFont="1" applyFill="1" applyBorder="1" applyProtection="1"/>
    <xf numFmtId="0" fontId="3" fillId="0" borderId="4" xfId="0" applyFont="1" applyFill="1" applyBorder="1" applyProtection="1"/>
    <xf numFmtId="0" fontId="3" fillId="4" borderId="0" xfId="0" applyFont="1" applyFill="1" applyBorder="1" applyProtection="1"/>
    <xf numFmtId="0" fontId="3" fillId="4" borderId="5" xfId="0" applyFont="1" applyFill="1" applyBorder="1" applyProtection="1"/>
    <xf numFmtId="0" fontId="3" fillId="2" borderId="0" xfId="0" applyFont="1" applyFill="1" applyBorder="1" applyProtection="1"/>
    <xf numFmtId="0" fontId="5" fillId="4" borderId="5" xfId="0" applyFont="1" applyFill="1" applyBorder="1" applyProtection="1"/>
    <xf numFmtId="14" fontId="9" fillId="2" borderId="1" xfId="0" applyNumberFormat="1" applyFont="1" applyFill="1" applyBorder="1" applyProtection="1">
      <protection locked="0"/>
    </xf>
    <xf numFmtId="168" fontId="5" fillId="0" borderId="2" xfId="0" applyNumberFormat="1" applyFont="1" applyFill="1" applyBorder="1" applyAlignment="1" applyProtection="1">
      <alignment horizontal="right"/>
    </xf>
    <xf numFmtId="0" fontId="9" fillId="4" borderId="3" xfId="0" applyFont="1" applyFill="1" applyBorder="1" applyProtection="1"/>
    <xf numFmtId="0" fontId="6" fillId="2" borderId="0" xfId="0" applyFont="1" applyFill="1" applyBorder="1" applyAlignment="1" applyProtection="1">
      <protection locked="0"/>
    </xf>
    <xf numFmtId="0" fontId="0" fillId="0" borderId="0" xfId="0" applyBorder="1"/>
    <xf numFmtId="0" fontId="0" fillId="0" borderId="5" xfId="0" applyBorder="1"/>
    <xf numFmtId="167" fontId="0" fillId="0" borderId="39" xfId="2" applyNumberFormat="1" applyFont="1" applyBorder="1" applyAlignment="1">
      <alignment horizontal="center"/>
    </xf>
    <xf numFmtId="167" fontId="0" fillId="5" borderId="40" xfId="2" applyNumberFormat="1" applyFont="1" applyFill="1" applyBorder="1" applyAlignment="1">
      <alignment horizontal="center"/>
    </xf>
    <xf numFmtId="167" fontId="0" fillId="0" borderId="40" xfId="2" applyNumberFormat="1" applyFont="1" applyBorder="1" applyAlignment="1">
      <alignment horizontal="center"/>
    </xf>
    <xf numFmtId="0" fontId="2" fillId="0" borderId="41" xfId="0" applyFont="1" applyBorder="1"/>
    <xf numFmtId="0" fontId="2" fillId="0" borderId="42" xfId="0" applyFont="1" applyBorder="1"/>
    <xf numFmtId="0" fontId="0" fillId="0" borderId="43" xfId="0" applyFill="1" applyBorder="1" applyAlignment="1">
      <alignment horizontal="center" vertical="center"/>
    </xf>
    <xf numFmtId="0" fontId="0" fillId="0" borderId="39" xfId="0" applyFill="1" applyBorder="1" applyAlignment="1">
      <alignment horizontal="center" vertical="center"/>
    </xf>
    <xf numFmtId="0" fontId="0" fillId="0" borderId="4" xfId="0" applyBorder="1"/>
    <xf numFmtId="167" fontId="0" fillId="0" borderId="43" xfId="2" applyNumberFormat="1" applyFont="1" applyBorder="1" applyAlignment="1">
      <alignment horizontal="center"/>
    </xf>
    <xf numFmtId="44" fontId="0" fillId="5" borderId="39" xfId="2" applyNumberFormat="1" applyFont="1" applyFill="1" applyBorder="1"/>
    <xf numFmtId="167" fontId="0" fillId="0" borderId="39" xfId="2" applyNumberFormat="1" applyFont="1" applyFill="1" applyBorder="1" applyAlignment="1">
      <alignment horizontal="center"/>
    </xf>
    <xf numFmtId="0" fontId="18" fillId="4" borderId="48" xfId="0" applyNumberFormat="1" applyFont="1" applyFill="1" applyBorder="1" applyAlignment="1"/>
    <xf numFmtId="167" fontId="0" fillId="5" borderId="39" xfId="2" applyNumberFormat="1" applyFont="1" applyFill="1" applyBorder="1"/>
    <xf numFmtId="167" fontId="0" fillId="5" borderId="39" xfId="2" applyNumberFormat="1" applyFont="1" applyFill="1" applyBorder="1" applyAlignment="1">
      <alignment horizontal="center"/>
    </xf>
    <xf numFmtId="167" fontId="0" fillId="0" borderId="39" xfId="0" applyNumberFormat="1" applyBorder="1" applyAlignment="1">
      <alignment horizontal="center"/>
    </xf>
    <xf numFmtId="167" fontId="0" fillId="0" borderId="39" xfId="0" applyNumberFormat="1" applyFill="1" applyBorder="1" applyAlignment="1">
      <alignment horizontal="center"/>
    </xf>
    <xf numFmtId="167" fontId="0" fillId="0" borderId="43" xfId="0" applyNumberFormat="1" applyFill="1" applyBorder="1" applyAlignment="1">
      <alignment horizontal="center"/>
    </xf>
    <xf numFmtId="167" fontId="0" fillId="0" borderId="39" xfId="0" applyNumberFormat="1" applyFill="1" applyBorder="1" applyAlignment="1">
      <alignment horizontal="center" vertical="center"/>
    </xf>
    <xf numFmtId="167" fontId="0" fillId="0" borderId="43" xfId="0" applyNumberFormat="1" applyFill="1" applyBorder="1" applyAlignment="1">
      <alignment horizontal="center" vertical="center"/>
    </xf>
    <xf numFmtId="0" fontId="6" fillId="0" borderId="23" xfId="0" applyFont="1" applyFill="1" applyBorder="1" applyAlignment="1" applyProtection="1">
      <alignment horizontal="left" vertical="center" wrapText="1"/>
    </xf>
    <xf numFmtId="0" fontId="9" fillId="0" borderId="0" xfId="0" applyFont="1" applyFill="1" applyBorder="1" applyAlignment="1" applyProtection="1">
      <alignment horizontal="left"/>
    </xf>
    <xf numFmtId="0" fontId="9" fillId="0" borderId="4" xfId="0" applyFont="1" applyFill="1" applyBorder="1" applyAlignment="1" applyProtection="1">
      <alignment horizontal="left"/>
    </xf>
    <xf numFmtId="164" fontId="6" fillId="2" borderId="32" xfId="3" applyFont="1" applyFill="1" applyBorder="1" applyProtection="1">
      <protection locked="0"/>
    </xf>
    <xf numFmtId="164" fontId="6" fillId="2" borderId="30" xfId="3" applyFont="1" applyFill="1" applyBorder="1" applyProtection="1">
      <protection locked="0"/>
    </xf>
    <xf numFmtId="166" fontId="9" fillId="0" borderId="0" xfId="2" applyNumberFormat="1" applyFont="1" applyFill="1" applyBorder="1" applyProtection="1"/>
    <xf numFmtId="0" fontId="6" fillId="2" borderId="31" xfId="0" applyFont="1" applyFill="1" applyBorder="1" applyAlignment="1" applyProtection="1">
      <alignment horizontal="center"/>
      <protection locked="0"/>
    </xf>
    <xf numFmtId="0" fontId="6" fillId="2" borderId="29" xfId="0" applyFont="1" applyFill="1" applyBorder="1" applyAlignment="1" applyProtection="1">
      <alignment horizontal="center"/>
      <protection locked="0"/>
    </xf>
    <xf numFmtId="0" fontId="9" fillId="0" borderId="5" xfId="0" applyFont="1" applyFill="1" applyBorder="1" applyAlignment="1" applyProtection="1"/>
    <xf numFmtId="0" fontId="9" fillId="0" borderId="0" xfId="0" applyFont="1" applyFill="1" applyBorder="1" applyAlignment="1" applyProtection="1"/>
    <xf numFmtId="0" fontId="9" fillId="0" borderId="4" xfId="0" applyFont="1" applyFill="1" applyBorder="1" applyAlignment="1" applyProtection="1"/>
    <xf numFmtId="0" fontId="5" fillId="0" borderId="0" xfId="0" applyFont="1" applyBorder="1" applyAlignment="1" applyProtection="1">
      <alignment horizontal="left"/>
    </xf>
    <xf numFmtId="164" fontId="9" fillId="0" borderId="0" xfId="3" applyFont="1" applyFill="1" applyBorder="1" applyAlignment="1" applyProtection="1">
      <alignment horizontal="right"/>
    </xf>
    <xf numFmtId="164" fontId="9" fillId="0" borderId="0" xfId="3" applyFont="1" applyFill="1" applyBorder="1" applyAlignment="1" applyProtection="1"/>
    <xf numFmtId="164" fontId="3" fillId="0" borderId="0" xfId="3" applyFont="1" applyFill="1" applyBorder="1" applyProtection="1"/>
    <xf numFmtId="0" fontId="6" fillId="2" borderId="49" xfId="0" applyFont="1" applyFill="1" applyBorder="1" applyAlignment="1" applyProtection="1">
      <alignment horizontal="left"/>
      <protection locked="0"/>
    </xf>
    <xf numFmtId="0" fontId="3" fillId="0" borderId="0" xfId="0" applyFont="1" applyFill="1" applyBorder="1" applyAlignment="1" applyProtection="1">
      <alignment horizontal="right"/>
    </xf>
    <xf numFmtId="14" fontId="9" fillId="2" borderId="8" xfId="0" applyNumberFormat="1" applyFont="1" applyFill="1" applyBorder="1" applyAlignment="1" applyProtection="1">
      <protection locked="0"/>
    </xf>
    <xf numFmtId="0" fontId="3" fillId="2" borderId="6" xfId="0" applyFont="1" applyFill="1" applyBorder="1" applyAlignment="1" applyProtection="1">
      <alignment horizontal="center"/>
    </xf>
    <xf numFmtId="0" fontId="11" fillId="2" borderId="0" xfId="0" applyFont="1" applyFill="1" applyBorder="1" applyProtection="1"/>
    <xf numFmtId="168" fontId="9" fillId="0" borderId="2" xfId="0" applyNumberFormat="1" applyFont="1" applyFill="1" applyBorder="1" applyAlignment="1" applyProtection="1">
      <alignment horizontal="right"/>
    </xf>
    <xf numFmtId="169" fontId="6" fillId="2" borderId="0" xfId="2" applyNumberFormat="1" applyFont="1" applyFill="1" applyBorder="1" applyAlignment="1" applyProtection="1">
      <alignment horizontal="right"/>
      <protection locked="0"/>
    </xf>
    <xf numFmtId="169" fontId="6" fillId="2" borderId="4" xfId="2" applyNumberFormat="1" applyFont="1" applyFill="1" applyBorder="1" applyAlignment="1" applyProtection="1">
      <alignment horizontal="right"/>
      <protection locked="0"/>
    </xf>
    <xf numFmtId="169" fontId="3" fillId="0" borderId="0" xfId="2" applyNumberFormat="1" applyFont="1" applyBorder="1" applyProtection="1"/>
    <xf numFmtId="169" fontId="3" fillId="0" borderId="0" xfId="0" applyNumberFormat="1" applyFont="1" applyBorder="1" applyProtection="1"/>
    <xf numFmtId="169" fontId="3" fillId="0" borderId="6" xfId="2" applyNumberFormat="1" applyFont="1" applyBorder="1" applyProtection="1"/>
    <xf numFmtId="169" fontId="9" fillId="0" borderId="0" xfId="2" applyNumberFormat="1" applyFont="1" applyFill="1" applyBorder="1" applyAlignment="1" applyProtection="1">
      <alignment horizontal="left"/>
    </xf>
    <xf numFmtId="169" fontId="5" fillId="0" borderId="0" xfId="2" applyNumberFormat="1" applyFont="1" applyBorder="1" applyProtection="1"/>
    <xf numFmtId="0" fontId="3" fillId="0" borderId="5" xfId="0" applyFont="1" applyBorder="1" applyAlignment="1" applyProtection="1"/>
    <xf numFmtId="0" fontId="3" fillId="0" borderId="0" xfId="0" applyFont="1" applyBorder="1" applyAlignment="1" applyProtection="1"/>
    <xf numFmtId="169" fontId="3" fillId="2" borderId="6" xfId="2" applyNumberFormat="1" applyFont="1" applyFill="1" applyBorder="1" applyProtection="1">
      <protection locked="0"/>
    </xf>
    <xf numFmtId="170" fontId="5" fillId="0" borderId="0" xfId="2" applyNumberFormat="1" applyFont="1" applyBorder="1" applyProtection="1"/>
    <xf numFmtId="44" fontId="3" fillId="0" borderId="6" xfId="0" applyNumberFormat="1" applyFont="1" applyBorder="1" applyProtection="1"/>
    <xf numFmtId="169" fontId="5" fillId="0" borderId="0" xfId="0" applyNumberFormat="1" applyFont="1" applyBorder="1" applyProtection="1"/>
    <xf numFmtId="44" fontId="3" fillId="0" borderId="0" xfId="2" applyFont="1" applyFill="1" applyBorder="1" applyProtection="1"/>
    <xf numFmtId="44" fontId="5" fillId="0" borderId="10" xfId="2" applyFont="1" applyFill="1" applyBorder="1" applyProtection="1"/>
    <xf numFmtId="169" fontId="9" fillId="0" borderId="0" xfId="2" applyNumberFormat="1" applyFont="1" applyFill="1" applyBorder="1" applyAlignment="1" applyProtection="1">
      <alignment horizontal="right"/>
    </xf>
    <xf numFmtId="164" fontId="3" fillId="0" borderId="0" xfId="0" applyNumberFormat="1" applyFont="1" applyBorder="1" applyProtection="1"/>
    <xf numFmtId="44" fontId="0" fillId="0" borderId="39" xfId="2" applyNumberFormat="1" applyFont="1" applyBorder="1"/>
    <xf numFmtId="167" fontId="0" fillId="0" borderId="39" xfId="2" applyNumberFormat="1" applyFont="1" applyBorder="1" applyAlignment="1">
      <alignment horizontal="center" vertical="center"/>
    </xf>
    <xf numFmtId="167" fontId="0" fillId="0" borderId="43" xfId="2" applyNumberFormat="1" applyFont="1" applyBorder="1" applyAlignment="1">
      <alignment horizontal="center" vertical="center"/>
    </xf>
    <xf numFmtId="44" fontId="0" fillId="0" borderId="39" xfId="2" applyFont="1" applyBorder="1"/>
    <xf numFmtId="167" fontId="0" fillId="0" borderId="43" xfId="0" applyNumberFormat="1" applyBorder="1" applyAlignment="1">
      <alignment horizontal="center"/>
    </xf>
    <xf numFmtId="0" fontId="9" fillId="2" borderId="0" xfId="0" applyFont="1" applyFill="1" applyBorder="1" applyAlignment="1" applyProtection="1">
      <alignment horizontal="left"/>
    </xf>
    <xf numFmtId="0" fontId="6" fillId="0" borderId="24" xfId="0" applyFont="1" applyFill="1" applyBorder="1" applyAlignment="1" applyProtection="1">
      <alignment horizontal="left" vertical="center"/>
    </xf>
    <xf numFmtId="0" fontId="5" fillId="0" borderId="0" xfId="0" applyFont="1" applyFill="1" applyBorder="1" applyAlignment="1" applyProtection="1">
      <alignment horizontal="right"/>
    </xf>
    <xf numFmtId="0" fontId="6" fillId="0" borderId="24"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5" fillId="0" borderId="0" xfId="0" applyFont="1" applyFill="1" applyBorder="1" applyAlignment="1" applyProtection="1">
      <alignment horizontal="right"/>
    </xf>
    <xf numFmtId="0" fontId="3" fillId="0" borderId="0" xfId="0" applyFont="1" applyBorder="1" applyProtection="1">
      <protection locked="0"/>
    </xf>
    <xf numFmtId="0" fontId="3" fillId="2" borderId="6" xfId="0" applyFont="1" applyFill="1" applyBorder="1" applyAlignment="1" applyProtection="1">
      <alignment horizontal="center"/>
      <protection locked="0"/>
    </xf>
    <xf numFmtId="166" fontId="5" fillId="2" borderId="6" xfId="0" applyNumberFormat="1" applyFont="1" applyFill="1" applyBorder="1" applyAlignment="1" applyProtection="1">
      <alignment horizontal="right"/>
      <protection locked="0"/>
    </xf>
    <xf numFmtId="0" fontId="5" fillId="0" borderId="0" xfId="0" applyFont="1" applyFill="1" applyBorder="1" applyAlignment="1" applyProtection="1">
      <alignment horizontal="left"/>
    </xf>
    <xf numFmtId="0" fontId="5" fillId="2" borderId="0" xfId="0" applyFont="1" applyFill="1" applyBorder="1" applyAlignment="1" applyProtection="1">
      <alignment horizontal="right"/>
    </xf>
    <xf numFmtId="166" fontId="5" fillId="0" borderId="0" xfId="0" applyNumberFormat="1" applyFont="1" applyFill="1" applyBorder="1" applyAlignment="1" applyProtection="1">
      <alignment horizontal="right"/>
    </xf>
    <xf numFmtId="166" fontId="5" fillId="0" borderId="4" xfId="0" applyNumberFormat="1" applyFont="1" applyFill="1" applyBorder="1" applyAlignment="1" applyProtection="1">
      <alignment horizontal="right"/>
    </xf>
    <xf numFmtId="166" fontId="5" fillId="8" borderId="0" xfId="0" applyNumberFormat="1" applyFont="1" applyFill="1" applyBorder="1" applyAlignment="1" applyProtection="1">
      <alignment horizontal="right"/>
    </xf>
    <xf numFmtId="0" fontId="5" fillId="0" borderId="4" xfId="0" applyFont="1" applyFill="1" applyBorder="1" applyAlignment="1" applyProtection="1">
      <alignment horizontal="right"/>
    </xf>
    <xf numFmtId="0" fontId="5" fillId="0" borderId="2" xfId="0" applyFont="1" applyFill="1" applyBorder="1" applyAlignment="1" applyProtection="1">
      <alignment horizontal="right"/>
    </xf>
    <xf numFmtId="44" fontId="5" fillId="0" borderId="2" xfId="0" applyNumberFormat="1" applyFont="1" applyFill="1" applyBorder="1" applyAlignment="1" applyProtection="1">
      <alignment horizontal="right"/>
    </xf>
    <xf numFmtId="49" fontId="9" fillId="0" borderId="8" xfId="0" applyNumberFormat="1" applyFont="1" applyFill="1" applyBorder="1" applyAlignment="1" applyProtection="1"/>
    <xf numFmtId="0" fontId="9" fillId="0" borderId="27" xfId="0" applyFont="1" applyFill="1" applyBorder="1" applyAlignment="1" applyProtection="1"/>
    <xf numFmtId="0" fontId="6" fillId="2" borderId="0" xfId="0" applyFont="1" applyFill="1" applyBorder="1" applyAlignment="1" applyProtection="1">
      <alignment horizontal="left"/>
    </xf>
    <xf numFmtId="0" fontId="9" fillId="2" borderId="0" xfId="0" applyFont="1" applyFill="1" applyBorder="1" applyAlignment="1" applyProtection="1">
      <alignment horizontal="right"/>
    </xf>
    <xf numFmtId="0" fontId="3" fillId="0" borderId="0" xfId="0" applyFont="1" applyFill="1" applyBorder="1" applyAlignment="1" applyProtection="1">
      <alignment horizontal="center"/>
    </xf>
    <xf numFmtId="0" fontId="3" fillId="2" borderId="0" xfId="0" applyFont="1" applyFill="1" applyBorder="1" applyAlignment="1" applyProtection="1">
      <alignment horizontal="center"/>
    </xf>
    <xf numFmtId="166" fontId="6" fillId="0" borderId="0" xfId="2" applyNumberFormat="1" applyFont="1" applyFill="1" applyBorder="1" applyAlignment="1" applyProtection="1">
      <alignment horizontal="right"/>
    </xf>
    <xf numFmtId="164" fontId="3" fillId="8" borderId="0" xfId="3" applyFont="1" applyFill="1" applyBorder="1" applyProtection="1"/>
    <xf numFmtId="164" fontId="3" fillId="8" borderId="6" xfId="3" applyFont="1" applyFill="1" applyBorder="1" applyProtection="1"/>
    <xf numFmtId="14" fontId="9" fillId="2" borderId="8" xfId="0" applyNumberFormat="1" applyFont="1" applyFill="1" applyBorder="1" applyAlignment="1" applyProtection="1"/>
    <xf numFmtId="14" fontId="9" fillId="2" borderId="1" xfId="0" applyNumberFormat="1" applyFont="1" applyFill="1" applyBorder="1" applyProtection="1"/>
    <xf numFmtId="0" fontId="6" fillId="2" borderId="26" xfId="0" applyFont="1" applyFill="1" applyBorder="1" applyProtection="1"/>
    <xf numFmtId="0" fontId="6" fillId="2" borderId="0" xfId="0" applyFont="1" applyFill="1" applyBorder="1" applyAlignment="1" applyProtection="1"/>
    <xf numFmtId="0" fontId="6" fillId="2" borderId="4" xfId="0" applyFont="1" applyFill="1" applyBorder="1" applyAlignment="1" applyProtection="1"/>
    <xf numFmtId="166" fontId="3" fillId="2" borderId="0" xfId="2" applyNumberFormat="1" applyFont="1" applyFill="1" applyBorder="1" applyAlignment="1" applyProtection="1">
      <alignment horizontal="right"/>
    </xf>
    <xf numFmtId="10" fontId="3" fillId="2" borderId="4" xfId="1" applyNumberFormat="1" applyFont="1" applyFill="1" applyBorder="1" applyAlignment="1" applyProtection="1">
      <alignment horizontal="center"/>
    </xf>
    <xf numFmtId="0" fontId="6" fillId="2" borderId="49" xfId="0" applyFont="1" applyFill="1" applyBorder="1" applyAlignment="1" applyProtection="1">
      <alignment horizontal="left"/>
    </xf>
    <xf numFmtId="0" fontId="6" fillId="2" borderId="4" xfId="0" applyFont="1" applyFill="1" applyBorder="1" applyAlignment="1" applyProtection="1">
      <alignment horizontal="left"/>
    </xf>
    <xf numFmtId="169" fontId="6" fillId="2" borderId="0" xfId="2" applyNumberFormat="1" applyFont="1" applyFill="1" applyBorder="1" applyAlignment="1" applyProtection="1">
      <alignment horizontal="right"/>
    </xf>
    <xf numFmtId="169" fontId="6" fillId="2" borderId="4" xfId="2" applyNumberFormat="1" applyFont="1" applyFill="1" applyBorder="1" applyAlignment="1" applyProtection="1">
      <alignment horizontal="right"/>
    </xf>
    <xf numFmtId="165" fontId="3" fillId="7" borderId="0" xfId="2" applyNumberFormat="1" applyFont="1" applyFill="1" applyBorder="1" applyAlignment="1" applyProtection="1">
      <alignment horizontal="right"/>
    </xf>
    <xf numFmtId="164" fontId="6" fillId="2" borderId="32" xfId="3" applyFont="1" applyFill="1" applyBorder="1" applyProtection="1"/>
    <xf numFmtId="0" fontId="6" fillId="2" borderId="31" xfId="0" applyFont="1" applyFill="1" applyBorder="1" applyAlignment="1" applyProtection="1">
      <alignment horizontal="center"/>
    </xf>
    <xf numFmtId="164" fontId="6" fillId="2" borderId="30" xfId="3" applyFont="1" applyFill="1" applyBorder="1" applyProtection="1"/>
    <xf numFmtId="0" fontId="6" fillId="2" borderId="29" xfId="0" applyFont="1" applyFill="1" applyBorder="1" applyAlignment="1" applyProtection="1">
      <alignment horizontal="center"/>
    </xf>
    <xf numFmtId="0" fontId="6" fillId="2" borderId="18" xfId="0" applyFont="1" applyFill="1" applyBorder="1" applyProtection="1"/>
    <xf numFmtId="0" fontId="6" fillId="2" borderId="13" xfId="0" applyFont="1" applyFill="1" applyBorder="1" applyProtection="1"/>
    <xf numFmtId="166" fontId="5" fillId="2" borderId="6" xfId="0" applyNumberFormat="1" applyFont="1" applyFill="1" applyBorder="1" applyAlignment="1" applyProtection="1">
      <alignment horizontal="right"/>
    </xf>
    <xf numFmtId="169" fontId="3" fillId="2" borderId="6" xfId="2" applyNumberFormat="1" applyFont="1" applyFill="1" applyBorder="1" applyProtection="1"/>
    <xf numFmtId="14" fontId="3" fillId="2" borderId="0" xfId="0" applyNumberFormat="1" applyFont="1" applyFill="1" applyBorder="1" applyProtection="1"/>
    <xf numFmtId="165" fontId="3" fillId="2" borderId="0" xfId="2" applyNumberFormat="1" applyFont="1" applyFill="1" applyBorder="1" applyAlignment="1" applyProtection="1">
      <alignment horizontal="right"/>
    </xf>
    <xf numFmtId="0" fontId="0" fillId="0" borderId="0" xfId="0" applyProtection="1"/>
    <xf numFmtId="0" fontId="0" fillId="0" borderId="5" xfId="0" applyBorder="1" applyProtection="1"/>
    <xf numFmtId="0" fontId="0" fillId="0" borderId="0" xfId="0" applyBorder="1" applyProtection="1"/>
    <xf numFmtId="0" fontId="17" fillId="6" borderId="5" xfId="0" applyFont="1" applyFill="1" applyBorder="1" applyAlignment="1" applyProtection="1">
      <alignment vertical="center"/>
    </xf>
    <xf numFmtId="0" fontId="17" fillId="6" borderId="0" xfId="0" applyFont="1" applyFill="1" applyBorder="1" applyAlignment="1" applyProtection="1">
      <alignment horizontal="center" vertical="center"/>
    </xf>
    <xf numFmtId="0" fontId="2" fillId="0" borderId="42" xfId="0" applyFont="1" applyFill="1" applyBorder="1" applyAlignment="1" applyProtection="1">
      <alignment wrapText="1"/>
    </xf>
    <xf numFmtId="169" fontId="0" fillId="0" borderId="39" xfId="3" applyNumberFormat="1" applyFont="1" applyFill="1" applyBorder="1" applyAlignment="1" applyProtection="1">
      <alignment horizontal="center"/>
    </xf>
    <xf numFmtId="0" fontId="2" fillId="0" borderId="42" xfId="0" applyFont="1" applyFill="1" applyBorder="1" applyProtection="1"/>
    <xf numFmtId="167" fontId="0" fillId="10" borderId="51" xfId="2" applyNumberFormat="1" applyFont="1" applyFill="1" applyBorder="1" applyAlignment="1" applyProtection="1"/>
    <xf numFmtId="167" fontId="25" fillId="10" borderId="55" xfId="2" applyNumberFormat="1" applyFont="1" applyFill="1" applyBorder="1" applyAlignment="1" applyProtection="1"/>
    <xf numFmtId="0" fontId="2" fillId="0" borderId="50" xfId="0" applyFont="1" applyFill="1" applyBorder="1" applyProtection="1"/>
    <xf numFmtId="167" fontId="0" fillId="10" borderId="44" xfId="2" applyNumberFormat="1" applyFont="1" applyFill="1" applyBorder="1" applyAlignment="1" applyProtection="1">
      <alignment horizontal="center"/>
    </xf>
    <xf numFmtId="167" fontId="0" fillId="10" borderId="52" xfId="2" applyNumberFormat="1" applyFont="1" applyFill="1" applyBorder="1" applyAlignment="1" applyProtection="1">
      <alignment horizontal="center"/>
    </xf>
    <xf numFmtId="167" fontId="0" fillId="0" borderId="39" xfId="2" applyNumberFormat="1" applyFont="1" applyFill="1" applyBorder="1" applyAlignment="1" applyProtection="1">
      <alignment horizontal="left"/>
    </xf>
    <xf numFmtId="167" fontId="0" fillId="0" borderId="55" xfId="2" applyNumberFormat="1" applyFont="1" applyFill="1" applyBorder="1" applyAlignment="1" applyProtection="1"/>
    <xf numFmtId="0" fontId="19" fillId="9" borderId="0" xfId="0" applyFont="1" applyFill="1" applyProtection="1"/>
    <xf numFmtId="0" fontId="2" fillId="0" borderId="0" xfId="0" applyFont="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Alignment="1" applyProtection="1">
      <alignment horizontal="center"/>
    </xf>
    <xf numFmtId="167" fontId="0" fillId="0" borderId="0" xfId="2" applyNumberFormat="1" applyFont="1" applyFill="1" applyBorder="1" applyAlignment="1" applyProtection="1">
      <alignment horizontal="center"/>
    </xf>
    <xf numFmtId="167" fontId="0" fillId="0" borderId="0" xfId="2" applyNumberFormat="1" applyFont="1" applyFill="1" applyAlignment="1" applyProtection="1">
      <alignment horizontal="center"/>
    </xf>
    <xf numFmtId="167" fontId="0" fillId="0" borderId="0" xfId="2" applyNumberFormat="1" applyFont="1" applyBorder="1" applyAlignment="1" applyProtection="1">
      <alignment horizontal="center"/>
    </xf>
    <xf numFmtId="167" fontId="0" fillId="0" borderId="39" xfId="2" applyNumberFormat="1" applyFont="1" applyFill="1" applyBorder="1" applyAlignment="1" applyProtection="1">
      <alignment horizontal="center"/>
    </xf>
    <xf numFmtId="0" fontId="7" fillId="3" borderId="28" xfId="0" applyFont="1" applyFill="1" applyBorder="1" applyAlignment="1" applyProtection="1">
      <alignment vertical="center"/>
    </xf>
    <xf numFmtId="0" fontId="7" fillId="3" borderId="27" xfId="0" applyFont="1" applyFill="1" applyBorder="1" applyAlignment="1" applyProtection="1">
      <alignment vertical="center"/>
    </xf>
    <xf numFmtId="0" fontId="7" fillId="3" borderId="26" xfId="0" applyFont="1" applyFill="1" applyBorder="1" applyAlignment="1" applyProtection="1">
      <alignment vertical="center"/>
    </xf>
    <xf numFmtId="0" fontId="15" fillId="3" borderId="9" xfId="0" applyFont="1" applyFill="1" applyBorder="1" applyAlignment="1" applyProtection="1">
      <alignment vertical="center"/>
    </xf>
    <xf numFmtId="0" fontId="15" fillId="3" borderId="8" xfId="0" applyFont="1" applyFill="1" applyBorder="1" applyAlignment="1" applyProtection="1">
      <alignment vertical="center"/>
    </xf>
    <xf numFmtId="0" fontId="15" fillId="3" borderId="7" xfId="0" applyFont="1" applyFill="1" applyBorder="1" applyAlignment="1" applyProtection="1">
      <alignment vertical="center"/>
    </xf>
    <xf numFmtId="49" fontId="9" fillId="2" borderId="8" xfId="0" applyNumberFormat="1" applyFont="1" applyFill="1" applyBorder="1" applyAlignment="1" applyProtection="1">
      <alignment horizontal="center"/>
    </xf>
    <xf numFmtId="0" fontId="7" fillId="3" borderId="9" xfId="0" applyFont="1" applyFill="1" applyBorder="1" applyAlignment="1" applyProtection="1">
      <alignment vertical="center"/>
    </xf>
    <xf numFmtId="0" fontId="7" fillId="3" borderId="8" xfId="0" applyFont="1" applyFill="1" applyBorder="1" applyAlignment="1" applyProtection="1">
      <alignment vertical="center"/>
    </xf>
    <xf numFmtId="0" fontId="7" fillId="3" borderId="7" xfId="0" applyFont="1" applyFill="1" applyBorder="1" applyAlignment="1" applyProtection="1">
      <alignment vertical="center"/>
    </xf>
    <xf numFmtId="0" fontId="9" fillId="2" borderId="27" xfId="0" applyFont="1" applyFill="1" applyBorder="1" applyAlignment="1" applyProtection="1"/>
    <xf numFmtId="0" fontId="6" fillId="0" borderId="22"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33"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2" borderId="17" xfId="0" applyFont="1" applyFill="1" applyBorder="1" applyProtection="1"/>
    <xf numFmtId="0" fontId="6" fillId="2" borderId="32" xfId="0" applyFont="1" applyFill="1" applyBorder="1" applyProtection="1"/>
    <xf numFmtId="165" fontId="6" fillId="8" borderId="17" xfId="2" applyNumberFormat="1" applyFont="1" applyFill="1" applyBorder="1" applyProtection="1"/>
    <xf numFmtId="165" fontId="6" fillId="8" borderId="16" xfId="2" applyNumberFormat="1" applyFont="1" applyFill="1" applyBorder="1" applyProtection="1"/>
    <xf numFmtId="0" fontId="11" fillId="0" borderId="5" xfId="0" applyFont="1" applyFill="1" applyBorder="1" applyAlignment="1" applyProtection="1">
      <alignment wrapText="1"/>
    </xf>
    <xf numFmtId="0" fontId="11" fillId="0" borderId="0" xfId="0" applyFont="1" applyFill="1" applyBorder="1" applyAlignment="1" applyProtection="1">
      <alignment wrapText="1"/>
    </xf>
    <xf numFmtId="0" fontId="6" fillId="2" borderId="12" xfId="0" applyFont="1" applyFill="1" applyBorder="1" applyProtection="1"/>
    <xf numFmtId="0" fontId="6" fillId="2" borderId="30" xfId="0" applyFont="1" applyFill="1" applyBorder="1" applyProtection="1"/>
    <xf numFmtId="165" fontId="6" fillId="8" borderId="12" xfId="2" applyNumberFormat="1" applyFont="1" applyFill="1" applyBorder="1" applyProtection="1"/>
    <xf numFmtId="165" fontId="6" fillId="8" borderId="11" xfId="2" applyNumberFormat="1" applyFont="1" applyFill="1" applyBorder="1" applyProtection="1"/>
    <xf numFmtId="0" fontId="5" fillId="0" borderId="0" xfId="0" applyFont="1" applyFill="1" applyBorder="1" applyAlignment="1" applyProtection="1">
      <alignment horizontal="right"/>
    </xf>
    <xf numFmtId="0" fontId="7" fillId="3" borderId="28" xfId="0" applyFont="1" applyFill="1" applyBorder="1" applyAlignment="1" applyProtection="1">
      <alignment vertical="center" wrapText="1"/>
    </xf>
    <xf numFmtId="0" fontId="7" fillId="3" borderId="27" xfId="0" applyFont="1" applyFill="1" applyBorder="1" applyAlignment="1" applyProtection="1">
      <alignment vertical="center" wrapText="1"/>
    </xf>
    <xf numFmtId="0" fontId="7" fillId="3" borderId="26" xfId="0" applyFont="1" applyFill="1" applyBorder="1" applyAlignment="1" applyProtection="1">
      <alignment vertical="center" wrapText="1"/>
    </xf>
    <xf numFmtId="0" fontId="6" fillId="0" borderId="22"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6" fillId="7" borderId="17" xfId="0" applyFont="1" applyFill="1" applyBorder="1" applyAlignment="1" applyProtection="1">
      <alignment horizontal="left"/>
    </xf>
    <xf numFmtId="0" fontId="6" fillId="7" borderId="19" xfId="0" applyFont="1" applyFill="1" applyBorder="1" applyAlignment="1" applyProtection="1">
      <alignment horizontal="left"/>
    </xf>
    <xf numFmtId="166" fontId="6" fillId="2" borderId="17" xfId="2" applyNumberFormat="1" applyFont="1" applyFill="1" applyBorder="1" applyProtection="1"/>
    <xf numFmtId="166" fontId="6" fillId="2" borderId="32" xfId="2" applyNumberFormat="1" applyFont="1" applyFill="1" applyBorder="1" applyProtection="1"/>
    <xf numFmtId="0" fontId="3" fillId="2" borderId="0" xfId="0" applyFont="1" applyFill="1" applyBorder="1" applyAlignment="1" applyProtection="1">
      <alignment horizontal="left"/>
    </xf>
    <xf numFmtId="0" fontId="6" fillId="7" borderId="12" xfId="0" applyFont="1" applyFill="1" applyBorder="1" applyAlignment="1" applyProtection="1">
      <alignment horizontal="left"/>
    </xf>
    <xf numFmtId="0" fontId="6" fillId="7" borderId="14" xfId="0" applyFont="1" applyFill="1" applyBorder="1" applyAlignment="1" applyProtection="1">
      <alignment horizontal="left"/>
    </xf>
    <xf numFmtId="166" fontId="6" fillId="2" borderId="12" xfId="2" applyNumberFormat="1" applyFont="1" applyFill="1" applyBorder="1" applyProtection="1"/>
    <xf numFmtId="166" fontId="6" fillId="2" borderId="30" xfId="2" applyNumberFormat="1" applyFont="1" applyFill="1" applyBorder="1" applyProtection="1"/>
    <xf numFmtId="0" fontId="5" fillId="0" borderId="5" xfId="0" applyFont="1" applyFill="1" applyBorder="1" applyAlignment="1" applyProtection="1">
      <alignment horizontal="right" vertical="center" wrapText="1"/>
    </xf>
    <xf numFmtId="0" fontId="5" fillId="0" borderId="0" xfId="0" applyFont="1" applyFill="1" applyBorder="1" applyAlignment="1" applyProtection="1">
      <alignment horizontal="right" vertical="center" wrapText="1"/>
    </xf>
    <xf numFmtId="0" fontId="7" fillId="3" borderId="3" xfId="0" applyFont="1" applyFill="1" applyBorder="1" applyAlignment="1" applyProtection="1">
      <alignment vertical="center"/>
    </xf>
    <xf numFmtId="0" fontId="7" fillId="3" borderId="2" xfId="0" applyFont="1" applyFill="1" applyBorder="1" applyAlignment="1" applyProtection="1">
      <alignment vertical="center"/>
    </xf>
    <xf numFmtId="0" fontId="7" fillId="3" borderId="1" xfId="0" applyFont="1" applyFill="1" applyBorder="1" applyAlignment="1" applyProtection="1">
      <alignment vertical="center"/>
    </xf>
    <xf numFmtId="0" fontId="9" fillId="0" borderId="0" xfId="0" applyFont="1" applyFill="1" applyBorder="1" applyAlignment="1" applyProtection="1">
      <alignment horizontal="left" vertical="top" wrapText="1"/>
    </xf>
    <xf numFmtId="0" fontId="9" fillId="2" borderId="27" xfId="0" applyFont="1" applyFill="1" applyBorder="1" applyAlignment="1" applyProtection="1">
      <protection locked="0"/>
    </xf>
    <xf numFmtId="49" fontId="9" fillId="2" borderId="8" xfId="0" applyNumberFormat="1" applyFont="1" applyFill="1" applyBorder="1" applyAlignment="1" applyProtection="1">
      <alignment horizontal="center"/>
      <protection locked="0"/>
    </xf>
    <xf numFmtId="0" fontId="6" fillId="2" borderId="17" xfId="0" applyFont="1" applyFill="1" applyBorder="1" applyProtection="1">
      <protection locked="0"/>
    </xf>
    <xf numFmtId="0" fontId="6" fillId="2" borderId="32" xfId="0" applyFont="1" applyFill="1" applyBorder="1" applyProtection="1">
      <protection locked="0"/>
    </xf>
    <xf numFmtId="0" fontId="6" fillId="2" borderId="12" xfId="0" applyFont="1" applyFill="1" applyBorder="1" applyProtection="1">
      <protection locked="0"/>
    </xf>
    <xf numFmtId="0" fontId="6" fillId="2" borderId="30" xfId="0" applyFont="1" applyFill="1" applyBorder="1" applyProtection="1">
      <protection locked="0"/>
    </xf>
    <xf numFmtId="166" fontId="6" fillId="2" borderId="17" xfId="2" applyNumberFormat="1" applyFont="1" applyFill="1" applyBorder="1" applyProtection="1">
      <protection locked="0"/>
    </xf>
    <xf numFmtId="166" fontId="6" fillId="2" borderId="32" xfId="2" applyNumberFormat="1" applyFont="1" applyFill="1" applyBorder="1" applyProtection="1">
      <protection locked="0"/>
    </xf>
    <xf numFmtId="166" fontId="6" fillId="2" borderId="12" xfId="2" applyNumberFormat="1" applyFont="1" applyFill="1" applyBorder="1" applyProtection="1">
      <protection locked="0"/>
    </xf>
    <xf numFmtId="166" fontId="6" fillId="2" borderId="30" xfId="2" applyNumberFormat="1" applyFont="1" applyFill="1" applyBorder="1" applyProtection="1">
      <protection locked="0"/>
    </xf>
    <xf numFmtId="0" fontId="3" fillId="2" borderId="0" xfId="0" applyFont="1" applyFill="1" applyBorder="1" applyAlignment="1" applyProtection="1">
      <alignment horizontal="left"/>
      <protection locked="0"/>
    </xf>
    <xf numFmtId="0" fontId="2" fillId="0" borderId="39" xfId="0" applyFont="1" applyFill="1" applyBorder="1" applyAlignment="1">
      <alignment horizontal="center" vertical="center"/>
    </xf>
    <xf numFmtId="0" fontId="0" fillId="5" borderId="56" xfId="0" applyFill="1" applyBorder="1" applyAlignment="1">
      <alignment horizontal="center"/>
    </xf>
    <xf numFmtId="0" fontId="0" fillId="5" borderId="10" xfId="0" applyFill="1" applyBorder="1" applyAlignment="1">
      <alignment horizontal="center"/>
    </xf>
    <xf numFmtId="0" fontId="0" fillId="5" borderId="47" xfId="0" applyFill="1" applyBorder="1" applyAlignment="1">
      <alignment horizontal="center"/>
    </xf>
    <xf numFmtId="0" fontId="0" fillId="5" borderId="46" xfId="0" applyFill="1" applyBorder="1" applyAlignment="1">
      <alignment horizontal="center"/>
    </xf>
    <xf numFmtId="0" fontId="0" fillId="5" borderId="0" xfId="0" applyFill="1" applyBorder="1" applyAlignment="1">
      <alignment horizontal="center"/>
    </xf>
    <xf numFmtId="0" fontId="0" fillId="5" borderId="45" xfId="0" applyFill="1" applyBorder="1" applyAlignment="1">
      <alignment horizontal="center"/>
    </xf>
    <xf numFmtId="0" fontId="0" fillId="5" borderId="44" xfId="0" applyFill="1" applyBorder="1" applyAlignment="1">
      <alignment horizontal="center"/>
    </xf>
    <xf numFmtId="0" fontId="0" fillId="5" borderId="6" xfId="0" applyFill="1" applyBorder="1" applyAlignment="1">
      <alignment horizontal="center"/>
    </xf>
    <xf numFmtId="0" fontId="0" fillId="5" borderId="58" xfId="0" applyFill="1" applyBorder="1" applyAlignment="1">
      <alignment horizontal="center"/>
    </xf>
    <xf numFmtId="0" fontId="2" fillId="0" borderId="53"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57" xfId="0" applyFont="1" applyFill="1" applyBorder="1" applyAlignment="1">
      <alignment horizontal="center" vertical="center"/>
    </xf>
    <xf numFmtId="0" fontId="17" fillId="6" borderId="5" xfId="0" applyFont="1" applyFill="1" applyBorder="1" applyAlignment="1" applyProtection="1">
      <alignment horizontal="left" vertical="center"/>
      <protection locked="0"/>
    </xf>
    <xf numFmtId="0" fontId="17" fillId="6" borderId="0" xfId="0" applyFont="1" applyFill="1" applyBorder="1" applyAlignment="1" applyProtection="1">
      <alignment horizontal="left" vertical="center"/>
      <protection locked="0"/>
    </xf>
    <xf numFmtId="0" fontId="17" fillId="6" borderId="4" xfId="0" applyFont="1" applyFill="1" applyBorder="1" applyAlignment="1" applyProtection="1">
      <alignment horizontal="left" vertical="center"/>
      <protection locked="0"/>
    </xf>
    <xf numFmtId="0" fontId="0" fillId="0" borderId="42" xfId="0" applyFill="1" applyBorder="1" applyAlignment="1">
      <alignment horizontal="center" wrapText="1"/>
    </xf>
    <xf numFmtId="0" fontId="2" fillId="0" borderId="43" xfId="0" applyFont="1" applyFill="1" applyBorder="1" applyAlignment="1">
      <alignment horizontal="center" vertical="center"/>
    </xf>
    <xf numFmtId="167" fontId="18" fillId="5" borderId="56" xfId="0" applyNumberFormat="1" applyFont="1" applyFill="1" applyBorder="1" applyAlignment="1">
      <alignment horizontal="center"/>
    </xf>
    <xf numFmtId="167" fontId="18" fillId="5" borderId="10" xfId="0" applyNumberFormat="1" applyFont="1" applyFill="1" applyBorder="1" applyAlignment="1">
      <alignment horizontal="center"/>
    </xf>
    <xf numFmtId="167" fontId="18" fillId="5" borderId="47" xfId="0" applyNumberFormat="1" applyFont="1" applyFill="1" applyBorder="1" applyAlignment="1">
      <alignment horizontal="center"/>
    </xf>
    <xf numFmtId="167" fontId="18" fillId="5" borderId="46" xfId="0" applyNumberFormat="1" applyFont="1" applyFill="1" applyBorder="1" applyAlignment="1">
      <alignment horizontal="center"/>
    </xf>
    <xf numFmtId="167" fontId="18" fillId="5" borderId="0" xfId="0" applyNumberFormat="1" applyFont="1" applyFill="1" applyBorder="1" applyAlignment="1">
      <alignment horizontal="center"/>
    </xf>
    <xf numFmtId="167" fontId="18" fillId="5" borderId="45" xfId="0" applyNumberFormat="1" applyFont="1" applyFill="1" applyBorder="1" applyAlignment="1">
      <alignment horizontal="center"/>
    </xf>
    <xf numFmtId="167" fontId="18" fillId="5" borderId="44" xfId="0" applyNumberFormat="1" applyFont="1" applyFill="1" applyBorder="1" applyAlignment="1">
      <alignment horizontal="center"/>
    </xf>
    <xf numFmtId="167" fontId="18" fillId="5" borderId="6" xfId="0" applyNumberFormat="1" applyFont="1" applyFill="1" applyBorder="1" applyAlignment="1">
      <alignment horizontal="center"/>
    </xf>
    <xf numFmtId="167" fontId="18" fillId="5" borderId="58" xfId="0" applyNumberFormat="1" applyFont="1" applyFill="1" applyBorder="1" applyAlignment="1">
      <alignment horizontal="center"/>
    </xf>
    <xf numFmtId="0" fontId="15" fillId="3" borderId="9" xfId="0" applyFont="1" applyFill="1" applyBorder="1" applyAlignment="1" applyProtection="1">
      <alignment horizontal="center" vertical="center"/>
      <protection locked="0"/>
    </xf>
    <xf numFmtId="0" fontId="15" fillId="3" borderId="8" xfId="0" applyFont="1" applyFill="1" applyBorder="1" applyAlignment="1" applyProtection="1">
      <alignment horizontal="center" vertical="center"/>
      <protection locked="0"/>
    </xf>
    <xf numFmtId="0" fontId="15" fillId="3" borderId="7" xfId="0" applyFont="1" applyFill="1" applyBorder="1" applyAlignment="1" applyProtection="1">
      <alignment horizontal="center" vertical="center"/>
      <protection locked="0"/>
    </xf>
    <xf numFmtId="0" fontId="17" fillId="6" borderId="50" xfId="0" applyFont="1" applyFill="1" applyBorder="1" applyAlignment="1" applyProtection="1">
      <alignment horizontal="left" vertical="center"/>
      <protection locked="0"/>
    </xf>
    <xf numFmtId="0" fontId="17" fillId="6" borderId="6" xfId="0" applyFont="1" applyFill="1" applyBorder="1" applyAlignment="1" applyProtection="1">
      <alignment horizontal="left" vertical="center"/>
      <protection locked="0"/>
    </xf>
    <xf numFmtId="0" fontId="17" fillId="6" borderId="49" xfId="0" applyFont="1" applyFill="1" applyBorder="1" applyAlignment="1" applyProtection="1">
      <alignment horizontal="left" vertical="center"/>
      <protection locked="0"/>
    </xf>
    <xf numFmtId="0" fontId="2" fillId="0" borderId="52" xfId="0" applyFont="1" applyFill="1" applyBorder="1" applyAlignment="1">
      <alignment horizontal="center" vertical="center"/>
    </xf>
    <xf numFmtId="0" fontId="15" fillId="3" borderId="9" xfId="0" applyFont="1" applyFill="1" applyBorder="1" applyAlignment="1" applyProtection="1">
      <alignment horizontal="center" vertical="center" wrapText="1"/>
    </xf>
    <xf numFmtId="0" fontId="15" fillId="3" borderId="8" xfId="0" applyFont="1" applyFill="1" applyBorder="1" applyAlignment="1" applyProtection="1">
      <alignment horizontal="center" vertical="center" wrapText="1"/>
    </xf>
    <xf numFmtId="167" fontId="2" fillId="0" borderId="53" xfId="2" applyNumberFormat="1" applyFont="1" applyFill="1" applyBorder="1" applyAlignment="1" applyProtection="1">
      <alignment horizontal="center"/>
    </xf>
    <xf numFmtId="167" fontId="2" fillId="0" borderId="54" xfId="2" applyNumberFormat="1" applyFont="1" applyFill="1" applyBorder="1" applyAlignment="1" applyProtection="1">
      <alignment horizontal="center"/>
    </xf>
    <xf numFmtId="167" fontId="2" fillId="0" borderId="52" xfId="2" applyNumberFormat="1" applyFont="1" applyFill="1" applyBorder="1" applyAlignment="1" applyProtection="1">
      <alignment horizontal="center"/>
    </xf>
    <xf numFmtId="0" fontId="0" fillId="0" borderId="0" xfId="0" applyFill="1" applyBorder="1" applyAlignment="1" applyProtection="1">
      <alignment wrapText="1"/>
    </xf>
  </cellXfs>
  <cellStyles count="4">
    <cellStyle name="Currency 2" xfId="2"/>
    <cellStyle name="Monétaire" xfId="3" builtinId="4"/>
    <cellStyle name="Normal" xfId="0" builtinId="0"/>
    <cellStyle name="Pourcentage" xfId="1" builtinId="5"/>
  </cellStyles>
  <dxfs count="39">
    <dxf>
      <font>
        <b val="0"/>
        <i val="0"/>
        <strike val="0"/>
        <condense val="0"/>
        <extend val="0"/>
        <outline val="0"/>
        <shadow val="0"/>
        <u val="none"/>
        <vertAlign val="baseline"/>
        <sz val="11"/>
        <color theme="1"/>
        <name val="Calibri"/>
        <scheme val="minor"/>
      </font>
      <numFmt numFmtId="167" formatCode="&quot;$&quot;#,##0.00"/>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numFmt numFmtId="167" formatCode="&quot;$&quot;#,##0.00"/>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numFmt numFmtId="167" formatCode="&quot;$&quot;#,##0.00"/>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numFmt numFmtId="167" formatCode="&quot;$&quot;#,##0.00"/>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numFmt numFmtId="167" formatCode="&quot;$&quot;#,##0.00"/>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numFmt numFmtId="167" formatCode="&quot;$&quot;#,##0.00"/>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numFmt numFmtId="167" formatCode="&quot;$&quot;#,##0.00"/>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numFmt numFmtId="167" formatCode="&quot;$&quot;#,##0.00"/>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checked="Checked"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Radio" checked="Checked" firstButton="1" fmlaLink="VLOOKUPs!E15"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checked="Checked"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checked="Checked"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checked="Checked"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checked="Checked"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checked="Checked" lockText="1" noThreeD="1"/>
</file>

<file path=xl/ctrlProps/ctrlProp145.xml><?xml version="1.0" encoding="utf-8"?>
<formControlPr xmlns="http://schemas.microsoft.com/office/spreadsheetml/2009/9/main" objectType="CheckBox" checked="Checked" lockText="1" noThreeD="1"/>
</file>

<file path=xl/ctrlProps/ctrlProp146.xml><?xml version="1.0" encoding="utf-8"?>
<formControlPr xmlns="http://schemas.microsoft.com/office/spreadsheetml/2009/9/main" objectType="CheckBox" checked="Checked" lockText="1" noThreeD="1"/>
</file>

<file path=xl/ctrlProps/ctrlProp147.xml><?xml version="1.0" encoding="utf-8"?>
<formControlPr xmlns="http://schemas.microsoft.com/office/spreadsheetml/2009/9/main" objectType="CheckBox" checked="Checked"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Radio" checked="Checked" firstButton="1" fmlaLink="VLOOKUPs!E15"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checked="Checked"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Radio" checked="Checked" firstButton="1" fmlaLink="VLOOKUPs!E15"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fmlaLink="VLOOKUPs!B4" lockText="1" noThreeD="1"/>
</file>

<file path=xl/ctrlProps/ctrlProp35.xml><?xml version="1.0" encoding="utf-8"?>
<formControlPr xmlns="http://schemas.microsoft.com/office/spreadsheetml/2009/9/main" objectType="CheckBox" fmlaLink="VLOOKUPs!F4" lockText="1" noThreeD="1"/>
</file>

<file path=xl/ctrlProps/ctrlProp36.xml><?xml version="1.0" encoding="utf-8"?>
<formControlPr xmlns="http://schemas.microsoft.com/office/spreadsheetml/2009/9/main" objectType="CheckBox" fmlaLink="VLOOKUPs!F5"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VLOOKUPs!B5" lockText="1" noThreeD="1"/>
</file>

<file path=xl/ctrlProps/ctrlProp41.xml><?xml version="1.0" encoding="utf-8"?>
<formControlPr xmlns="http://schemas.microsoft.com/office/spreadsheetml/2009/9/main" objectType="CheckBox" fmlaLink="VLOOKUPs!B6" lockText="1" noThreeD="1"/>
</file>

<file path=xl/ctrlProps/ctrlProp42.xml><?xml version="1.0" encoding="utf-8"?>
<formControlPr xmlns="http://schemas.microsoft.com/office/spreadsheetml/2009/9/main" objectType="CheckBox" fmlaLink="VLOOKUPs!B7" lockText="1" noThreeD="1"/>
</file>

<file path=xl/ctrlProps/ctrlProp43.xml><?xml version="1.0" encoding="utf-8"?>
<formControlPr xmlns="http://schemas.microsoft.com/office/spreadsheetml/2009/9/main" objectType="CheckBox" fmlaLink="VLOOKUPs!B8" lockText="1" noThreeD="1"/>
</file>

<file path=xl/ctrlProps/ctrlProp44.xml><?xml version="1.0" encoding="utf-8"?>
<formControlPr xmlns="http://schemas.microsoft.com/office/spreadsheetml/2009/9/main" objectType="CheckBox" fmlaLink="VLOOKUPs!D4" lockText="1" noThreeD="1"/>
</file>

<file path=xl/ctrlProps/ctrlProp45.xml><?xml version="1.0" encoding="utf-8"?>
<formControlPr xmlns="http://schemas.microsoft.com/office/spreadsheetml/2009/9/main" objectType="CheckBox" fmlaLink="VLOOKUPs!D5" lockText="1" noThreeD="1"/>
</file>

<file path=xl/ctrlProps/ctrlProp46.xml><?xml version="1.0" encoding="utf-8"?>
<formControlPr xmlns="http://schemas.microsoft.com/office/spreadsheetml/2009/9/main" objectType="CheckBox" fmlaLink="VLOOKUPs!J4" lockText="1" noThreeD="1"/>
</file>

<file path=xl/ctrlProps/ctrlProp47.xml><?xml version="1.0" encoding="utf-8"?>
<formControlPr xmlns="http://schemas.microsoft.com/office/spreadsheetml/2009/9/main" objectType="CheckBox" fmlaLink="VLOOKUPs!J5" lockText="1" noThreeD="1"/>
</file>

<file path=xl/ctrlProps/ctrlProp48.xml><?xml version="1.0" encoding="utf-8"?>
<formControlPr xmlns="http://schemas.microsoft.com/office/spreadsheetml/2009/9/main" objectType="CheckBox" fmlaLink="VLOOKUPs!J6" lockText="1" noThreeD="1"/>
</file>

<file path=xl/ctrlProps/ctrlProp49.xml><?xml version="1.0" encoding="utf-8"?>
<formControlPr xmlns="http://schemas.microsoft.com/office/spreadsheetml/2009/9/main" objectType="CheckBox" fmlaLink="VLOOKUPs!B9"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VLOOKUPs!B20" lockText="1" noThreeD="1"/>
</file>

<file path=xl/ctrlProps/ctrlProp51.xml><?xml version="1.0" encoding="utf-8"?>
<formControlPr xmlns="http://schemas.microsoft.com/office/spreadsheetml/2009/9/main" objectType="CheckBox" fmlaLink="VLOOKUPs!B18" lockText="1" noThreeD="1"/>
</file>

<file path=xl/ctrlProps/ctrlProp52.xml><?xml version="1.0" encoding="utf-8"?>
<formControlPr xmlns="http://schemas.microsoft.com/office/spreadsheetml/2009/9/main" objectType="CheckBox" fmlaLink="VLOOKUPs!B17" lockText="1" noThreeD="1"/>
</file>

<file path=xl/ctrlProps/ctrlProp53.xml><?xml version="1.0" encoding="utf-8"?>
<formControlPr xmlns="http://schemas.microsoft.com/office/spreadsheetml/2009/9/main" objectType="CheckBox" fmlaLink="VLOOKUPs!B16" lockText="1" noThreeD="1"/>
</file>

<file path=xl/ctrlProps/ctrlProp54.xml><?xml version="1.0" encoding="utf-8"?>
<formControlPr xmlns="http://schemas.microsoft.com/office/spreadsheetml/2009/9/main" objectType="CheckBox" fmlaLink="VLOOKUPs!B15" lockText="1" noThreeD="1"/>
</file>

<file path=xl/ctrlProps/ctrlProp55.xml><?xml version="1.0" encoding="utf-8"?>
<formControlPr xmlns="http://schemas.microsoft.com/office/spreadsheetml/2009/9/main" objectType="CheckBox" fmlaLink="VLOOKUPs!B19" lockText="1" noThreeD="1"/>
</file>

<file path=xl/ctrlProps/ctrlProp56.xml><?xml version="1.0" encoding="utf-8"?>
<formControlPr xmlns="http://schemas.microsoft.com/office/spreadsheetml/2009/9/main" objectType="Radio" checked="Checked" firstButton="1" fmlaLink="VLOOKUPs!E15"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Radio" checked="Checked" firstButton="1" fmlaLink="VLOOKUPs!E15"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0</xdr:rowOff>
        </xdr:from>
        <xdr:to>
          <xdr:col>2</xdr:col>
          <xdr:colOff>107950</xdr:colOff>
          <xdr:row>14</xdr:row>
          <xdr:rowOff>0</xdr:rowOff>
        </xdr:to>
        <xdr:sp macro="" textlink="">
          <xdr:nvSpPr>
            <xdr:cNvPr id="23553" name="Check Box 1" hidden="1">
              <a:extLst>
                <a:ext uri="{63B3BB69-23CF-44E3-9099-C40C66FF867C}">
                  <a14:compatExt spid="_x0000_s2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studio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17</xdr:row>
          <xdr:rowOff>0</xdr:rowOff>
        </xdr:from>
        <xdr:to>
          <xdr:col>2</xdr:col>
          <xdr:colOff>50800</xdr:colOff>
          <xdr:row>18</xdr:row>
          <xdr:rowOff>0</xdr:rowOff>
        </xdr:to>
        <xdr:sp macro="" textlink="">
          <xdr:nvSpPr>
            <xdr:cNvPr id="23554" name="Check Box 2" hidden="1">
              <a:extLst>
                <a:ext uri="{63B3BB69-23CF-44E3-9099-C40C66FF867C}">
                  <a14:compatExt spid="_x0000_s23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appartement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17</xdr:row>
          <xdr:rowOff>12700</xdr:rowOff>
        </xdr:from>
        <xdr:to>
          <xdr:col>2</xdr:col>
          <xdr:colOff>1009650</xdr:colOff>
          <xdr:row>18</xdr:row>
          <xdr:rowOff>0</xdr:rowOff>
        </xdr:to>
        <xdr:sp macro="" textlink="">
          <xdr:nvSpPr>
            <xdr:cNvPr id="23555" name="Check Box 3" hidden="1">
              <a:extLst>
                <a:ext uri="{63B3BB69-23CF-44E3-9099-C40C66FF867C}">
                  <a14:compatExt spid="_x0000_s23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autre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xdr:row>
          <xdr:rowOff>88900</xdr:rowOff>
        </xdr:from>
        <xdr:to>
          <xdr:col>1</xdr:col>
          <xdr:colOff>946150</xdr:colOff>
          <xdr:row>3</xdr:row>
          <xdr:rowOff>171450</xdr:rowOff>
        </xdr:to>
        <xdr:sp macro="" textlink="">
          <xdr:nvSpPr>
            <xdr:cNvPr id="23556" name="Check Box 4" hidden="1">
              <a:extLst>
                <a:ext uri="{63B3BB69-23CF-44E3-9099-C40C66FF867C}">
                  <a14:compatExt spid="_x0000_s23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nouveau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2</xdr:row>
          <xdr:rowOff>88900</xdr:rowOff>
        </xdr:from>
        <xdr:to>
          <xdr:col>3</xdr:col>
          <xdr:colOff>19050</xdr:colOff>
          <xdr:row>4</xdr:row>
          <xdr:rowOff>12700</xdr:rowOff>
        </xdr:to>
        <xdr:sp macro="" textlink="">
          <xdr:nvSpPr>
            <xdr:cNvPr id="23557" name="Check Box 5" hidden="1">
              <a:extLst>
                <a:ext uri="{63B3BB69-23CF-44E3-9099-C40C66FF867C}">
                  <a14:compatExt spid="_x0000_s23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vérification annuelle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2</xdr:row>
          <xdr:rowOff>88900</xdr:rowOff>
        </xdr:from>
        <xdr:to>
          <xdr:col>3</xdr:col>
          <xdr:colOff>1123950</xdr:colOff>
          <xdr:row>4</xdr:row>
          <xdr:rowOff>0</xdr:rowOff>
        </xdr:to>
        <xdr:sp macro="" textlink="">
          <xdr:nvSpPr>
            <xdr:cNvPr id="23558" name="Check Box 6" hidden="1">
              <a:extLst>
                <a:ext uri="{63B3BB69-23CF-44E3-9099-C40C66FF867C}">
                  <a14:compatExt spid="_x0000_s23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en cours d'année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927100</xdr:colOff>
          <xdr:row>12</xdr:row>
          <xdr:rowOff>114300</xdr:rowOff>
        </xdr:from>
        <xdr:to>
          <xdr:col>2</xdr:col>
          <xdr:colOff>812800</xdr:colOff>
          <xdr:row>14</xdr:row>
          <xdr:rowOff>0</xdr:rowOff>
        </xdr:to>
        <xdr:sp macro="" textlink="">
          <xdr:nvSpPr>
            <xdr:cNvPr id="23559" name="Check Box 7" hidden="1">
              <a:extLst>
                <a:ext uri="{63B3BB69-23CF-44E3-9099-C40C66FF867C}">
                  <a14:compatExt spid="_x0000_s23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1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13</xdr:row>
          <xdr:rowOff>0</xdr:rowOff>
        </xdr:from>
        <xdr:to>
          <xdr:col>3</xdr:col>
          <xdr:colOff>984250</xdr:colOff>
          <xdr:row>14</xdr:row>
          <xdr:rowOff>0</xdr:rowOff>
        </xdr:to>
        <xdr:sp macro="" textlink="">
          <xdr:nvSpPr>
            <xdr:cNvPr id="23560" name="Check Box 8" hidden="1">
              <a:extLst>
                <a:ext uri="{63B3BB69-23CF-44E3-9099-C40C66FF867C}">
                  <a14:compatExt spid="_x0000_s23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2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1079500</xdr:colOff>
          <xdr:row>13</xdr:row>
          <xdr:rowOff>0</xdr:rowOff>
        </xdr:from>
        <xdr:to>
          <xdr:col>4</xdr:col>
          <xdr:colOff>812800</xdr:colOff>
          <xdr:row>14</xdr:row>
          <xdr:rowOff>0</xdr:rowOff>
        </xdr:to>
        <xdr:sp macro="" textlink="">
          <xdr:nvSpPr>
            <xdr:cNvPr id="23561" name="Check Box 9" hidden="1">
              <a:extLst>
                <a:ext uri="{63B3BB69-23CF-44E3-9099-C40C66FF867C}">
                  <a14:compatExt spid="_x0000_s23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3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895350</xdr:colOff>
          <xdr:row>13</xdr:row>
          <xdr:rowOff>0</xdr:rowOff>
        </xdr:from>
        <xdr:to>
          <xdr:col>5</xdr:col>
          <xdr:colOff>781050</xdr:colOff>
          <xdr:row>14</xdr:row>
          <xdr:rowOff>0</xdr:rowOff>
        </xdr:to>
        <xdr:sp macro="" textlink="">
          <xdr:nvSpPr>
            <xdr:cNvPr id="23562" name="Check Box 10" hidden="1">
              <a:extLst>
                <a:ext uri="{63B3BB69-23CF-44E3-9099-C40C66FF867C}">
                  <a14:compatExt spid="_x0000_s23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4+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19</xdr:row>
          <xdr:rowOff>12700</xdr:rowOff>
        </xdr:from>
        <xdr:to>
          <xdr:col>6</xdr:col>
          <xdr:colOff>1117600</xdr:colOff>
          <xdr:row>19</xdr:row>
          <xdr:rowOff>184150</xdr:rowOff>
        </xdr:to>
        <xdr:sp macro="" textlink="">
          <xdr:nvSpPr>
            <xdr:cNvPr id="23563" name="Check Box 11" hidden="1">
              <a:extLst>
                <a:ext uri="{63B3BB69-23CF-44E3-9099-C40C66FF867C}">
                  <a14:compatExt spid="_x0000_s23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gaz naturel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19</xdr:row>
          <xdr:rowOff>0</xdr:rowOff>
        </xdr:from>
        <xdr:to>
          <xdr:col>8</xdr:col>
          <xdr:colOff>76200</xdr:colOff>
          <xdr:row>20</xdr:row>
          <xdr:rowOff>12700</xdr:rowOff>
        </xdr:to>
        <xdr:sp macro="" textlink="">
          <xdr:nvSpPr>
            <xdr:cNvPr id="23564" name="Check Box 12" hidden="1">
              <a:extLst>
                <a:ext uri="{63B3BB69-23CF-44E3-9099-C40C66FF867C}">
                  <a14:compatExt spid="_x0000_s23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électricité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19</xdr:row>
          <xdr:rowOff>0</xdr:rowOff>
        </xdr:from>
        <xdr:to>
          <xdr:col>1</xdr:col>
          <xdr:colOff>793750</xdr:colOff>
          <xdr:row>19</xdr:row>
          <xdr:rowOff>184150</xdr:rowOff>
        </xdr:to>
        <xdr:sp macro="" textlink="">
          <xdr:nvSpPr>
            <xdr:cNvPr id="23565" name="Check Box 13" hidden="1">
              <a:extLst>
                <a:ext uri="{63B3BB69-23CF-44E3-9099-C40C66FF867C}">
                  <a14:compatExt spid="_x0000_s23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chauffage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19</xdr:row>
          <xdr:rowOff>0</xdr:rowOff>
        </xdr:from>
        <xdr:to>
          <xdr:col>2</xdr:col>
          <xdr:colOff>793750</xdr:colOff>
          <xdr:row>19</xdr:row>
          <xdr:rowOff>184150</xdr:rowOff>
        </xdr:to>
        <xdr:sp macro="" textlink="">
          <xdr:nvSpPr>
            <xdr:cNvPr id="23566" name="Check Box 14" hidden="1">
              <a:extLst>
                <a:ext uri="{63B3BB69-23CF-44E3-9099-C40C66FF867C}">
                  <a14:compatExt spid="_x0000_s23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eau chaude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19</xdr:row>
          <xdr:rowOff>0</xdr:rowOff>
        </xdr:from>
        <xdr:to>
          <xdr:col>3</xdr:col>
          <xdr:colOff>793750</xdr:colOff>
          <xdr:row>19</xdr:row>
          <xdr:rowOff>184150</xdr:rowOff>
        </xdr:to>
        <xdr:sp macro="" textlink="">
          <xdr:nvSpPr>
            <xdr:cNvPr id="23567" name="Check Box 15" hidden="1">
              <a:extLst>
                <a:ext uri="{63B3BB69-23CF-44E3-9099-C40C66FF867C}">
                  <a14:compatExt spid="_x0000_s23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électricité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876300</xdr:colOff>
          <xdr:row>13</xdr:row>
          <xdr:rowOff>0</xdr:rowOff>
        </xdr:from>
        <xdr:to>
          <xdr:col>6</xdr:col>
          <xdr:colOff>895350</xdr:colOff>
          <xdr:row>14</xdr:row>
          <xdr:rowOff>0</xdr:rowOff>
        </xdr:to>
        <xdr:sp macro="" textlink="">
          <xdr:nvSpPr>
            <xdr:cNvPr id="23568" name="Check Box 16" hidden="1">
              <a:extLst>
                <a:ext uri="{63B3BB69-23CF-44E3-9099-C40C66FF867C}">
                  <a14:compatExt spid="_x0000_s23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autre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61</xdr:row>
          <xdr:rowOff>184150</xdr:rowOff>
        </xdr:from>
        <xdr:to>
          <xdr:col>5</xdr:col>
          <xdr:colOff>609600</xdr:colOff>
          <xdr:row>62</xdr:row>
          <xdr:rowOff>171450</xdr:rowOff>
        </xdr:to>
        <xdr:sp macro="" textlink="">
          <xdr:nvSpPr>
            <xdr:cNvPr id="23569" name="Check Box 17" hidden="1">
              <a:extLst>
                <a:ext uri="{63B3BB69-23CF-44E3-9099-C40C66FF867C}">
                  <a14:compatExt spid="_x0000_s23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buanderie (# de personnes)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61</xdr:row>
          <xdr:rowOff>184150</xdr:rowOff>
        </xdr:from>
        <xdr:to>
          <xdr:col>3</xdr:col>
          <xdr:colOff>1174750</xdr:colOff>
          <xdr:row>62</xdr:row>
          <xdr:rowOff>171450</xdr:rowOff>
        </xdr:to>
        <xdr:sp macro="" textlink="">
          <xdr:nvSpPr>
            <xdr:cNvPr id="23570" name="Check Box 18" hidden="1">
              <a:extLst>
                <a:ext uri="{63B3BB69-23CF-44E3-9099-C40C66FF867C}">
                  <a14:compatExt spid="_x0000_s23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assurance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61</xdr:row>
          <xdr:rowOff>12700</xdr:rowOff>
        </xdr:from>
        <xdr:to>
          <xdr:col>4</xdr:col>
          <xdr:colOff>88900</xdr:colOff>
          <xdr:row>62</xdr:row>
          <xdr:rowOff>0</xdr:rowOff>
        </xdr:to>
        <xdr:sp macro="" textlink="">
          <xdr:nvSpPr>
            <xdr:cNvPr id="23571" name="Check Box 19" hidden="1">
              <a:extLst>
                <a:ext uri="{63B3BB69-23CF-44E3-9099-C40C66FF867C}">
                  <a14:compatExt spid="_x0000_s23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poubelle et recyclage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61</xdr:row>
          <xdr:rowOff>184150</xdr:rowOff>
        </xdr:from>
        <xdr:to>
          <xdr:col>2</xdr:col>
          <xdr:colOff>1123950</xdr:colOff>
          <xdr:row>62</xdr:row>
          <xdr:rowOff>171450</xdr:rowOff>
        </xdr:to>
        <xdr:sp macro="" textlink="">
          <xdr:nvSpPr>
            <xdr:cNvPr id="23572" name="Check Box 20" hidden="1">
              <a:extLst>
                <a:ext uri="{63B3BB69-23CF-44E3-9099-C40C66FF867C}">
                  <a14:compatExt spid="_x0000_s23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égout et eau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61</xdr:row>
          <xdr:rowOff>12700</xdr:rowOff>
        </xdr:from>
        <xdr:to>
          <xdr:col>3</xdr:col>
          <xdr:colOff>12700</xdr:colOff>
          <xdr:row>61</xdr:row>
          <xdr:rowOff>184150</xdr:rowOff>
        </xdr:to>
        <xdr:sp macro="" textlink="">
          <xdr:nvSpPr>
            <xdr:cNvPr id="23573" name="Check Box 21" hidden="1">
              <a:extLst>
                <a:ext uri="{63B3BB69-23CF-44E3-9099-C40C66FF867C}">
                  <a14:compatExt spid="_x0000_s23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électricité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61</xdr:row>
          <xdr:rowOff>12700</xdr:rowOff>
        </xdr:from>
        <xdr:to>
          <xdr:col>6</xdr:col>
          <xdr:colOff>755650</xdr:colOff>
          <xdr:row>62</xdr:row>
          <xdr:rowOff>0</xdr:rowOff>
        </xdr:to>
        <xdr:sp macro="" textlink="">
          <xdr:nvSpPr>
            <xdr:cNvPr id="23574" name="Check Box 22" hidden="1">
              <a:extLst>
                <a:ext uri="{63B3BB69-23CF-44E3-9099-C40C66FF867C}">
                  <a14:compatExt spid="_x0000_s23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téléphone (si nécessaire pour l'entrée ou la sécurité)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61</xdr:row>
          <xdr:rowOff>88900</xdr:rowOff>
        </xdr:from>
        <xdr:to>
          <xdr:col>5</xdr:col>
          <xdr:colOff>1250950</xdr:colOff>
          <xdr:row>62</xdr:row>
          <xdr:rowOff>279400</xdr:rowOff>
        </xdr:to>
        <xdr:sp macro="" textlink="">
          <xdr:nvSpPr>
            <xdr:cNvPr id="23575" name="Option Button 23" hidden="1">
              <a:extLst>
                <a:ext uri="{63B3BB69-23CF-44E3-9099-C40C66FF867C}">
                  <a14:compatExt spid="_x0000_s23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1085850</xdr:colOff>
          <xdr:row>61</xdr:row>
          <xdr:rowOff>88900</xdr:rowOff>
        </xdr:from>
        <xdr:to>
          <xdr:col>6</xdr:col>
          <xdr:colOff>361950</xdr:colOff>
          <xdr:row>62</xdr:row>
          <xdr:rowOff>279400</xdr:rowOff>
        </xdr:to>
        <xdr:sp macro="" textlink="">
          <xdr:nvSpPr>
            <xdr:cNvPr id="23576" name="Option Button 24" hidden="1">
              <a:extLst>
                <a:ext uri="{63B3BB69-23CF-44E3-9099-C40C66FF867C}">
                  <a14:compatExt spid="_x0000_s23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298450</xdr:colOff>
          <xdr:row>61</xdr:row>
          <xdr:rowOff>88900</xdr:rowOff>
        </xdr:from>
        <xdr:to>
          <xdr:col>6</xdr:col>
          <xdr:colOff>781050</xdr:colOff>
          <xdr:row>62</xdr:row>
          <xdr:rowOff>279400</xdr:rowOff>
        </xdr:to>
        <xdr:sp macro="" textlink="">
          <xdr:nvSpPr>
            <xdr:cNvPr id="23577" name="Option Button 25" hidden="1">
              <a:extLst>
                <a:ext uri="{63B3BB69-23CF-44E3-9099-C40C66FF867C}">
                  <a14:compatExt spid="_x0000_s23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679450</xdr:colOff>
          <xdr:row>61</xdr:row>
          <xdr:rowOff>88900</xdr:rowOff>
        </xdr:from>
        <xdr:to>
          <xdr:col>7</xdr:col>
          <xdr:colOff>285750</xdr:colOff>
          <xdr:row>62</xdr:row>
          <xdr:rowOff>279400</xdr:rowOff>
        </xdr:to>
        <xdr:sp macro="" textlink="">
          <xdr:nvSpPr>
            <xdr:cNvPr id="23578" name="Option Button 26" hidden="1">
              <a:extLst>
                <a:ext uri="{63B3BB69-23CF-44E3-9099-C40C66FF867C}">
                  <a14:compatExt spid="_x0000_s23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xdr:row>
          <xdr:rowOff>0</xdr:rowOff>
        </xdr:from>
        <xdr:to>
          <xdr:col>5</xdr:col>
          <xdr:colOff>793750</xdr:colOff>
          <xdr:row>17</xdr:row>
          <xdr:rowOff>184150</xdr:rowOff>
        </xdr:to>
        <xdr:sp macro="" textlink="">
          <xdr:nvSpPr>
            <xdr:cNvPr id="23579" name="Check Box 27" hidden="1">
              <a:extLst>
                <a:ext uri="{63B3BB69-23CF-44E3-9099-C40C66FF867C}">
                  <a14:compatExt spid="_x0000_s23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17</xdr:row>
          <xdr:rowOff>0</xdr:rowOff>
        </xdr:from>
        <xdr:to>
          <xdr:col>6</xdr:col>
          <xdr:colOff>793750</xdr:colOff>
          <xdr:row>17</xdr:row>
          <xdr:rowOff>184150</xdr:rowOff>
        </xdr:to>
        <xdr:sp macro="" textlink="">
          <xdr:nvSpPr>
            <xdr:cNvPr id="23580" name="Check Box 28" hidden="1">
              <a:extLst>
                <a:ext uri="{63B3BB69-23CF-44E3-9099-C40C66FF867C}">
                  <a14:compatExt spid="_x0000_s23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21</xdr:row>
          <xdr:rowOff>0</xdr:rowOff>
        </xdr:from>
        <xdr:to>
          <xdr:col>1</xdr:col>
          <xdr:colOff>793750</xdr:colOff>
          <xdr:row>21</xdr:row>
          <xdr:rowOff>184150</xdr:rowOff>
        </xdr:to>
        <xdr:sp macro="" textlink="">
          <xdr:nvSpPr>
            <xdr:cNvPr id="23581" name="Check Box 29" hidden="1">
              <a:extLst>
                <a:ext uri="{63B3BB69-23CF-44E3-9099-C40C66FF867C}">
                  <a14:compatExt spid="_x0000_s23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câble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21</xdr:row>
          <xdr:rowOff>0</xdr:rowOff>
        </xdr:from>
        <xdr:to>
          <xdr:col>2</xdr:col>
          <xdr:colOff>793750</xdr:colOff>
          <xdr:row>21</xdr:row>
          <xdr:rowOff>184150</xdr:rowOff>
        </xdr:to>
        <xdr:sp macro="" textlink="">
          <xdr:nvSpPr>
            <xdr:cNvPr id="23582" name="Check Box 30" hidden="1">
              <a:extLst>
                <a:ext uri="{63B3BB69-23CF-44E3-9099-C40C66FF867C}">
                  <a14:compatExt spid="_x0000_s23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internet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21</xdr:row>
          <xdr:rowOff>0</xdr:rowOff>
        </xdr:from>
        <xdr:to>
          <xdr:col>3</xdr:col>
          <xdr:colOff>1174750</xdr:colOff>
          <xdr:row>22</xdr:row>
          <xdr:rowOff>12700</xdr:rowOff>
        </xdr:to>
        <xdr:sp macro="" textlink="">
          <xdr:nvSpPr>
            <xdr:cNvPr id="23583" name="Check Box 31" hidden="1">
              <a:extLst>
                <a:ext uri="{63B3BB69-23CF-44E3-9099-C40C66FF867C}">
                  <a14:compatExt spid="_x0000_s23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stationnement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21</xdr:row>
          <xdr:rowOff>0</xdr:rowOff>
        </xdr:from>
        <xdr:to>
          <xdr:col>4</xdr:col>
          <xdr:colOff>793750</xdr:colOff>
          <xdr:row>21</xdr:row>
          <xdr:rowOff>184150</xdr:rowOff>
        </xdr:to>
        <xdr:sp macro="" textlink="">
          <xdr:nvSpPr>
            <xdr:cNvPr id="23584" name="Check Box 32" hidden="1">
              <a:extLst>
                <a:ext uri="{63B3BB69-23CF-44E3-9099-C40C66FF867C}">
                  <a14:compatExt spid="_x0000_s23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appareils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xdr:row>
          <xdr:rowOff>0</xdr:rowOff>
        </xdr:from>
        <xdr:to>
          <xdr:col>5</xdr:col>
          <xdr:colOff>1155700</xdr:colOff>
          <xdr:row>21</xdr:row>
          <xdr:rowOff>184150</xdr:rowOff>
        </xdr:to>
        <xdr:sp macro="" textlink="">
          <xdr:nvSpPr>
            <xdr:cNvPr id="23585" name="Check Box 33" hidden="1">
              <a:extLst>
                <a:ext uri="{63B3BB69-23CF-44E3-9099-C40C66FF867C}">
                  <a14:compatExt spid="_x0000_s23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air conditionné</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0</xdr:rowOff>
        </xdr:from>
        <xdr:to>
          <xdr:col>2</xdr:col>
          <xdr:colOff>107950</xdr:colOff>
          <xdr:row>14</xdr:row>
          <xdr:rowOff>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studio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17</xdr:row>
          <xdr:rowOff>0</xdr:rowOff>
        </xdr:from>
        <xdr:to>
          <xdr:col>2</xdr:col>
          <xdr:colOff>50800</xdr:colOff>
          <xdr:row>18</xdr:row>
          <xdr:rowOff>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appartement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17</xdr:row>
          <xdr:rowOff>12700</xdr:rowOff>
        </xdr:from>
        <xdr:to>
          <xdr:col>2</xdr:col>
          <xdr:colOff>1009650</xdr:colOff>
          <xdr:row>18</xdr:row>
          <xdr:rowOff>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autre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xdr:row>
          <xdr:rowOff>88900</xdr:rowOff>
        </xdr:from>
        <xdr:to>
          <xdr:col>1</xdr:col>
          <xdr:colOff>946150</xdr:colOff>
          <xdr:row>3</xdr:row>
          <xdr:rowOff>171450</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nouveau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2</xdr:row>
          <xdr:rowOff>88900</xdr:rowOff>
        </xdr:from>
        <xdr:to>
          <xdr:col>3</xdr:col>
          <xdr:colOff>19050</xdr:colOff>
          <xdr:row>4</xdr:row>
          <xdr:rowOff>12700</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vérification annuelle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2</xdr:row>
          <xdr:rowOff>88900</xdr:rowOff>
        </xdr:from>
        <xdr:to>
          <xdr:col>3</xdr:col>
          <xdr:colOff>1123950</xdr:colOff>
          <xdr:row>4</xdr:row>
          <xdr:rowOff>0</xdr:rowOff>
        </xdr:to>
        <xdr:sp macro="" textlink="">
          <xdr:nvSpPr>
            <xdr:cNvPr id="14343" name="Check Box 7" hidden="1">
              <a:extLst>
                <a:ext uri="{63B3BB69-23CF-44E3-9099-C40C66FF867C}">
                  <a14:compatExt spid="_x0000_s1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en cours d'année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927100</xdr:colOff>
          <xdr:row>12</xdr:row>
          <xdr:rowOff>114300</xdr:rowOff>
        </xdr:from>
        <xdr:to>
          <xdr:col>2</xdr:col>
          <xdr:colOff>812800</xdr:colOff>
          <xdr:row>14</xdr:row>
          <xdr:rowOff>0</xdr:rowOff>
        </xdr:to>
        <xdr:sp macro="" textlink="">
          <xdr:nvSpPr>
            <xdr:cNvPr id="14344" name="Check Box 8" hidden="1">
              <a:extLst>
                <a:ext uri="{63B3BB69-23CF-44E3-9099-C40C66FF867C}">
                  <a14:compatExt spid="_x0000_s14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1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13</xdr:row>
          <xdr:rowOff>0</xdr:rowOff>
        </xdr:from>
        <xdr:to>
          <xdr:col>3</xdr:col>
          <xdr:colOff>984250</xdr:colOff>
          <xdr:row>14</xdr:row>
          <xdr:rowOff>0</xdr:rowOff>
        </xdr:to>
        <xdr:sp macro="" textlink="">
          <xdr:nvSpPr>
            <xdr:cNvPr id="14345" name="Check Box 9" hidden="1">
              <a:extLst>
                <a:ext uri="{63B3BB69-23CF-44E3-9099-C40C66FF867C}">
                  <a14:compatExt spid="_x0000_s14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2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1079500</xdr:colOff>
          <xdr:row>13</xdr:row>
          <xdr:rowOff>0</xdr:rowOff>
        </xdr:from>
        <xdr:to>
          <xdr:col>4</xdr:col>
          <xdr:colOff>812800</xdr:colOff>
          <xdr:row>14</xdr:row>
          <xdr:rowOff>0</xdr:rowOff>
        </xdr:to>
        <xdr:sp macro="" textlink="">
          <xdr:nvSpPr>
            <xdr:cNvPr id="14346" name="Check Box 10" hidden="1">
              <a:extLst>
                <a:ext uri="{63B3BB69-23CF-44E3-9099-C40C66FF867C}">
                  <a14:compatExt spid="_x0000_s14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3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895350</xdr:colOff>
          <xdr:row>13</xdr:row>
          <xdr:rowOff>0</xdr:rowOff>
        </xdr:from>
        <xdr:to>
          <xdr:col>5</xdr:col>
          <xdr:colOff>781050</xdr:colOff>
          <xdr:row>14</xdr:row>
          <xdr:rowOff>0</xdr:rowOff>
        </xdr:to>
        <xdr:sp macro="" textlink="">
          <xdr:nvSpPr>
            <xdr:cNvPr id="14347" name="Check Box 11" hidden="1">
              <a:extLst>
                <a:ext uri="{63B3BB69-23CF-44E3-9099-C40C66FF867C}">
                  <a14:compatExt spid="_x0000_s14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4+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19</xdr:row>
          <xdr:rowOff>0</xdr:rowOff>
        </xdr:from>
        <xdr:to>
          <xdr:col>6</xdr:col>
          <xdr:colOff>1162050</xdr:colOff>
          <xdr:row>19</xdr:row>
          <xdr:rowOff>184150</xdr:rowOff>
        </xdr:to>
        <xdr:sp macro="" textlink="">
          <xdr:nvSpPr>
            <xdr:cNvPr id="14349" name="Check Box 13" hidden="1">
              <a:extLst>
                <a:ext uri="{63B3BB69-23CF-44E3-9099-C40C66FF867C}">
                  <a14:compatExt spid="_x0000_s14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gaz naturel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19</xdr:row>
          <xdr:rowOff>0</xdr:rowOff>
        </xdr:from>
        <xdr:to>
          <xdr:col>8</xdr:col>
          <xdr:colOff>95250</xdr:colOff>
          <xdr:row>20</xdr:row>
          <xdr:rowOff>12700</xdr:rowOff>
        </xdr:to>
        <xdr:sp macro="" textlink="">
          <xdr:nvSpPr>
            <xdr:cNvPr id="14350" name="Check Box 14" hidden="1">
              <a:extLst>
                <a:ext uri="{63B3BB69-23CF-44E3-9099-C40C66FF867C}">
                  <a14:compatExt spid="_x0000_s14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électricité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19</xdr:row>
          <xdr:rowOff>0</xdr:rowOff>
        </xdr:from>
        <xdr:to>
          <xdr:col>1</xdr:col>
          <xdr:colOff>793750</xdr:colOff>
          <xdr:row>19</xdr:row>
          <xdr:rowOff>184150</xdr:rowOff>
        </xdr:to>
        <xdr:sp macro="" textlink="">
          <xdr:nvSpPr>
            <xdr:cNvPr id="14351" name="Check Box 15" hidden="1">
              <a:extLst>
                <a:ext uri="{63B3BB69-23CF-44E3-9099-C40C66FF867C}">
                  <a14:compatExt spid="_x0000_s14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chauffage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19</xdr:row>
          <xdr:rowOff>0</xdr:rowOff>
        </xdr:from>
        <xdr:to>
          <xdr:col>2</xdr:col>
          <xdr:colOff>793750</xdr:colOff>
          <xdr:row>19</xdr:row>
          <xdr:rowOff>184150</xdr:rowOff>
        </xdr:to>
        <xdr:sp macro="" textlink="">
          <xdr:nvSpPr>
            <xdr:cNvPr id="14352" name="Check Box 16" hidden="1">
              <a:extLst>
                <a:ext uri="{63B3BB69-23CF-44E3-9099-C40C66FF867C}">
                  <a14:compatExt spid="_x0000_s14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eau chaude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19</xdr:row>
          <xdr:rowOff>0</xdr:rowOff>
        </xdr:from>
        <xdr:to>
          <xdr:col>3</xdr:col>
          <xdr:colOff>793750</xdr:colOff>
          <xdr:row>19</xdr:row>
          <xdr:rowOff>184150</xdr:rowOff>
        </xdr:to>
        <xdr:sp macro="" textlink="">
          <xdr:nvSpPr>
            <xdr:cNvPr id="14353" name="Check Box 17" hidden="1">
              <a:extLst>
                <a:ext uri="{63B3BB69-23CF-44E3-9099-C40C66FF867C}">
                  <a14:compatExt spid="_x0000_s14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électricité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876300</xdr:colOff>
          <xdr:row>13</xdr:row>
          <xdr:rowOff>0</xdr:rowOff>
        </xdr:from>
        <xdr:to>
          <xdr:col>6</xdr:col>
          <xdr:colOff>927100</xdr:colOff>
          <xdr:row>14</xdr:row>
          <xdr:rowOff>0</xdr:rowOff>
        </xdr:to>
        <xdr:sp macro="" textlink="">
          <xdr:nvSpPr>
            <xdr:cNvPr id="14359" name="Check Box 23" hidden="1">
              <a:extLst>
                <a:ext uri="{63B3BB69-23CF-44E3-9099-C40C66FF867C}">
                  <a14:compatExt spid="_x0000_s14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autre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62</xdr:row>
          <xdr:rowOff>76200</xdr:rowOff>
        </xdr:from>
        <xdr:to>
          <xdr:col>5</xdr:col>
          <xdr:colOff>609600</xdr:colOff>
          <xdr:row>62</xdr:row>
          <xdr:rowOff>260350</xdr:rowOff>
        </xdr:to>
        <xdr:sp macro="" textlink="">
          <xdr:nvSpPr>
            <xdr:cNvPr id="14360" name="Check Box 24" hidden="1">
              <a:extLst>
                <a:ext uri="{63B3BB69-23CF-44E3-9099-C40C66FF867C}">
                  <a14:compatExt spid="_x0000_s14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buanderie (# de personnes)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62</xdr:row>
          <xdr:rowOff>76200</xdr:rowOff>
        </xdr:from>
        <xdr:to>
          <xdr:col>3</xdr:col>
          <xdr:colOff>1174750</xdr:colOff>
          <xdr:row>62</xdr:row>
          <xdr:rowOff>260350</xdr:rowOff>
        </xdr:to>
        <xdr:sp macro="" textlink="">
          <xdr:nvSpPr>
            <xdr:cNvPr id="14361" name="Check Box 25" hidden="1">
              <a:extLst>
                <a:ext uri="{63B3BB69-23CF-44E3-9099-C40C66FF867C}">
                  <a14:compatExt spid="_x0000_s14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assurance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61</xdr:row>
          <xdr:rowOff>95250</xdr:rowOff>
        </xdr:from>
        <xdr:to>
          <xdr:col>4</xdr:col>
          <xdr:colOff>88900</xdr:colOff>
          <xdr:row>62</xdr:row>
          <xdr:rowOff>88900</xdr:rowOff>
        </xdr:to>
        <xdr:sp macro="" textlink="">
          <xdr:nvSpPr>
            <xdr:cNvPr id="14362" name="Check Box 26" hidden="1">
              <a:extLst>
                <a:ext uri="{63B3BB69-23CF-44E3-9099-C40C66FF867C}">
                  <a14:compatExt spid="_x0000_s14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poubelle et recyclage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62</xdr:row>
          <xdr:rowOff>76200</xdr:rowOff>
        </xdr:from>
        <xdr:to>
          <xdr:col>2</xdr:col>
          <xdr:colOff>1123950</xdr:colOff>
          <xdr:row>62</xdr:row>
          <xdr:rowOff>260350</xdr:rowOff>
        </xdr:to>
        <xdr:sp macro="" textlink="">
          <xdr:nvSpPr>
            <xdr:cNvPr id="14363" name="Check Box 27" hidden="1">
              <a:extLst>
                <a:ext uri="{63B3BB69-23CF-44E3-9099-C40C66FF867C}">
                  <a14:compatExt spid="_x0000_s14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égout et eau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61</xdr:row>
          <xdr:rowOff>95250</xdr:rowOff>
        </xdr:from>
        <xdr:to>
          <xdr:col>3</xdr:col>
          <xdr:colOff>12700</xdr:colOff>
          <xdr:row>62</xdr:row>
          <xdr:rowOff>76200</xdr:rowOff>
        </xdr:to>
        <xdr:sp macro="" textlink="">
          <xdr:nvSpPr>
            <xdr:cNvPr id="14364" name="Check Box 28" hidden="1">
              <a:extLst>
                <a:ext uri="{63B3BB69-23CF-44E3-9099-C40C66FF867C}">
                  <a14:compatExt spid="_x0000_s14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électricité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61</xdr:row>
          <xdr:rowOff>95250</xdr:rowOff>
        </xdr:from>
        <xdr:to>
          <xdr:col>6</xdr:col>
          <xdr:colOff>781050</xdr:colOff>
          <xdr:row>62</xdr:row>
          <xdr:rowOff>88900</xdr:rowOff>
        </xdr:to>
        <xdr:sp macro="" textlink="">
          <xdr:nvSpPr>
            <xdr:cNvPr id="14365" name="Check Box 29" hidden="1">
              <a:extLst>
                <a:ext uri="{63B3BB69-23CF-44E3-9099-C40C66FF867C}">
                  <a14:compatExt spid="_x0000_s14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téléphone (si nécessaire pour l'entrée ou la sécurité)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61</xdr:row>
          <xdr:rowOff>171450</xdr:rowOff>
        </xdr:from>
        <xdr:to>
          <xdr:col>6</xdr:col>
          <xdr:colOff>12700</xdr:colOff>
          <xdr:row>62</xdr:row>
          <xdr:rowOff>361950</xdr:rowOff>
        </xdr:to>
        <xdr:sp macro="" textlink="">
          <xdr:nvSpPr>
            <xdr:cNvPr id="14369" name="Option Button 33" hidden="1">
              <a:extLst>
                <a:ext uri="{63B3BB69-23CF-44E3-9099-C40C66FF867C}">
                  <a14:compatExt spid="_x0000_s14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1085850</xdr:colOff>
          <xdr:row>61</xdr:row>
          <xdr:rowOff>171450</xdr:rowOff>
        </xdr:from>
        <xdr:to>
          <xdr:col>6</xdr:col>
          <xdr:colOff>393700</xdr:colOff>
          <xdr:row>62</xdr:row>
          <xdr:rowOff>361950</xdr:rowOff>
        </xdr:to>
        <xdr:sp macro="" textlink="">
          <xdr:nvSpPr>
            <xdr:cNvPr id="14370" name="Option Button 34" hidden="1">
              <a:extLst>
                <a:ext uri="{63B3BB69-23CF-44E3-9099-C40C66FF867C}">
                  <a14:compatExt spid="_x0000_s14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298450</xdr:colOff>
          <xdr:row>61</xdr:row>
          <xdr:rowOff>171450</xdr:rowOff>
        </xdr:from>
        <xdr:to>
          <xdr:col>6</xdr:col>
          <xdr:colOff>781050</xdr:colOff>
          <xdr:row>62</xdr:row>
          <xdr:rowOff>361950</xdr:rowOff>
        </xdr:to>
        <xdr:sp macro="" textlink="">
          <xdr:nvSpPr>
            <xdr:cNvPr id="14371" name="Option Button 35" hidden="1">
              <a:extLst>
                <a:ext uri="{63B3BB69-23CF-44E3-9099-C40C66FF867C}">
                  <a14:compatExt spid="_x0000_s14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679450</xdr:colOff>
          <xdr:row>61</xdr:row>
          <xdr:rowOff>171450</xdr:rowOff>
        </xdr:from>
        <xdr:to>
          <xdr:col>7</xdr:col>
          <xdr:colOff>285750</xdr:colOff>
          <xdr:row>62</xdr:row>
          <xdr:rowOff>361950</xdr:rowOff>
        </xdr:to>
        <xdr:sp macro="" textlink="">
          <xdr:nvSpPr>
            <xdr:cNvPr id="14372" name="Option Button 36" hidden="1">
              <a:extLst>
                <a:ext uri="{63B3BB69-23CF-44E3-9099-C40C66FF867C}">
                  <a14:compatExt spid="_x0000_s14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xdr:row>
          <xdr:rowOff>0</xdr:rowOff>
        </xdr:from>
        <xdr:to>
          <xdr:col>5</xdr:col>
          <xdr:colOff>793750</xdr:colOff>
          <xdr:row>17</xdr:row>
          <xdr:rowOff>184150</xdr:rowOff>
        </xdr:to>
        <xdr:sp macro="" textlink="">
          <xdr:nvSpPr>
            <xdr:cNvPr id="14373" name="Check Box 37" hidden="1">
              <a:extLst>
                <a:ext uri="{63B3BB69-23CF-44E3-9099-C40C66FF867C}">
                  <a14:compatExt spid="_x0000_s14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17</xdr:row>
          <xdr:rowOff>0</xdr:rowOff>
        </xdr:from>
        <xdr:to>
          <xdr:col>6</xdr:col>
          <xdr:colOff>793750</xdr:colOff>
          <xdr:row>17</xdr:row>
          <xdr:rowOff>184150</xdr:rowOff>
        </xdr:to>
        <xdr:sp macro="" textlink="">
          <xdr:nvSpPr>
            <xdr:cNvPr id="14374" name="Check Box 38" hidden="1">
              <a:extLst>
                <a:ext uri="{63B3BB69-23CF-44E3-9099-C40C66FF867C}">
                  <a14:compatExt spid="_x0000_s14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21</xdr:row>
          <xdr:rowOff>0</xdr:rowOff>
        </xdr:from>
        <xdr:to>
          <xdr:col>1</xdr:col>
          <xdr:colOff>793750</xdr:colOff>
          <xdr:row>21</xdr:row>
          <xdr:rowOff>184150</xdr:rowOff>
        </xdr:to>
        <xdr:sp macro="" textlink="">
          <xdr:nvSpPr>
            <xdr:cNvPr id="14375" name="Check Box 39" hidden="1">
              <a:extLst>
                <a:ext uri="{63B3BB69-23CF-44E3-9099-C40C66FF867C}">
                  <a14:compatExt spid="_x0000_s14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câble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21</xdr:row>
          <xdr:rowOff>0</xdr:rowOff>
        </xdr:from>
        <xdr:to>
          <xdr:col>2</xdr:col>
          <xdr:colOff>793750</xdr:colOff>
          <xdr:row>21</xdr:row>
          <xdr:rowOff>184150</xdr:rowOff>
        </xdr:to>
        <xdr:sp macro="" textlink="">
          <xdr:nvSpPr>
            <xdr:cNvPr id="14376" name="Check Box 40" hidden="1">
              <a:extLst>
                <a:ext uri="{63B3BB69-23CF-44E3-9099-C40C66FF867C}">
                  <a14:compatExt spid="_x0000_s14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internet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21</xdr:row>
          <xdr:rowOff>0</xdr:rowOff>
        </xdr:from>
        <xdr:to>
          <xdr:col>3</xdr:col>
          <xdr:colOff>1174750</xdr:colOff>
          <xdr:row>22</xdr:row>
          <xdr:rowOff>12700</xdr:rowOff>
        </xdr:to>
        <xdr:sp macro="" textlink="">
          <xdr:nvSpPr>
            <xdr:cNvPr id="14377" name="Check Box 41" hidden="1">
              <a:extLst>
                <a:ext uri="{63B3BB69-23CF-44E3-9099-C40C66FF867C}">
                  <a14:compatExt spid="_x0000_s14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stationnement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21</xdr:row>
          <xdr:rowOff>0</xdr:rowOff>
        </xdr:from>
        <xdr:to>
          <xdr:col>4</xdr:col>
          <xdr:colOff>793750</xdr:colOff>
          <xdr:row>21</xdr:row>
          <xdr:rowOff>184150</xdr:rowOff>
        </xdr:to>
        <xdr:sp macro="" textlink="">
          <xdr:nvSpPr>
            <xdr:cNvPr id="14378" name="Check Box 42" hidden="1">
              <a:extLst>
                <a:ext uri="{63B3BB69-23CF-44E3-9099-C40C66FF867C}">
                  <a14:compatExt spid="_x0000_s14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appareils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xdr:row>
          <xdr:rowOff>0</xdr:rowOff>
        </xdr:from>
        <xdr:to>
          <xdr:col>5</xdr:col>
          <xdr:colOff>1155700</xdr:colOff>
          <xdr:row>21</xdr:row>
          <xdr:rowOff>184150</xdr:rowOff>
        </xdr:to>
        <xdr:sp macro="" textlink="">
          <xdr:nvSpPr>
            <xdr:cNvPr id="14379" name="Check Box 43" hidden="1">
              <a:extLst>
                <a:ext uri="{63B3BB69-23CF-44E3-9099-C40C66FF867C}">
                  <a14:compatExt spid="_x0000_s14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air conditionné</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0</xdr:rowOff>
        </xdr:from>
        <xdr:to>
          <xdr:col>2</xdr:col>
          <xdr:colOff>107950</xdr:colOff>
          <xdr:row>14</xdr:row>
          <xdr:rowOff>0</xdr:rowOff>
        </xdr:to>
        <xdr:sp macro="" textlink="">
          <xdr:nvSpPr>
            <xdr:cNvPr id="24577" name="Check Box 1" hidden="1">
              <a:extLst>
                <a:ext uri="{63B3BB69-23CF-44E3-9099-C40C66FF867C}">
                  <a14:compatExt spid="_x0000_s24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studio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17</xdr:row>
          <xdr:rowOff>0</xdr:rowOff>
        </xdr:from>
        <xdr:to>
          <xdr:col>2</xdr:col>
          <xdr:colOff>50800</xdr:colOff>
          <xdr:row>18</xdr:row>
          <xdr:rowOff>0</xdr:rowOff>
        </xdr:to>
        <xdr:sp macro="" textlink="">
          <xdr:nvSpPr>
            <xdr:cNvPr id="24578" name="Check Box 2" hidden="1">
              <a:extLst>
                <a:ext uri="{63B3BB69-23CF-44E3-9099-C40C66FF867C}">
                  <a14:compatExt spid="_x0000_s24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appartement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17</xdr:row>
          <xdr:rowOff>12700</xdr:rowOff>
        </xdr:from>
        <xdr:to>
          <xdr:col>2</xdr:col>
          <xdr:colOff>1009650</xdr:colOff>
          <xdr:row>18</xdr:row>
          <xdr:rowOff>0</xdr:rowOff>
        </xdr:to>
        <xdr:sp macro="" textlink="">
          <xdr:nvSpPr>
            <xdr:cNvPr id="24579" name="Check Box 3" hidden="1">
              <a:extLst>
                <a:ext uri="{63B3BB69-23CF-44E3-9099-C40C66FF867C}">
                  <a14:compatExt spid="_x0000_s24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autre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xdr:row>
          <xdr:rowOff>88900</xdr:rowOff>
        </xdr:from>
        <xdr:to>
          <xdr:col>1</xdr:col>
          <xdr:colOff>946150</xdr:colOff>
          <xdr:row>3</xdr:row>
          <xdr:rowOff>171450</xdr:rowOff>
        </xdr:to>
        <xdr:sp macro="" textlink="">
          <xdr:nvSpPr>
            <xdr:cNvPr id="24580" name="Check Box 4" hidden="1">
              <a:extLst>
                <a:ext uri="{63B3BB69-23CF-44E3-9099-C40C66FF867C}">
                  <a14:compatExt spid="_x0000_s24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nouveau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2</xdr:row>
          <xdr:rowOff>88900</xdr:rowOff>
        </xdr:from>
        <xdr:to>
          <xdr:col>3</xdr:col>
          <xdr:colOff>19050</xdr:colOff>
          <xdr:row>4</xdr:row>
          <xdr:rowOff>12700</xdr:rowOff>
        </xdr:to>
        <xdr:sp macro="" textlink="">
          <xdr:nvSpPr>
            <xdr:cNvPr id="24581" name="Check Box 5" hidden="1">
              <a:extLst>
                <a:ext uri="{63B3BB69-23CF-44E3-9099-C40C66FF867C}">
                  <a14:compatExt spid="_x0000_s24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vérification annuelle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2</xdr:row>
          <xdr:rowOff>88900</xdr:rowOff>
        </xdr:from>
        <xdr:to>
          <xdr:col>3</xdr:col>
          <xdr:colOff>1123950</xdr:colOff>
          <xdr:row>4</xdr:row>
          <xdr:rowOff>0</xdr:rowOff>
        </xdr:to>
        <xdr:sp macro="" textlink="">
          <xdr:nvSpPr>
            <xdr:cNvPr id="24582" name="Check Box 6" hidden="1">
              <a:extLst>
                <a:ext uri="{63B3BB69-23CF-44E3-9099-C40C66FF867C}">
                  <a14:compatExt spid="_x0000_s24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en cours d'année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927100</xdr:colOff>
          <xdr:row>12</xdr:row>
          <xdr:rowOff>114300</xdr:rowOff>
        </xdr:from>
        <xdr:to>
          <xdr:col>2</xdr:col>
          <xdr:colOff>812800</xdr:colOff>
          <xdr:row>14</xdr:row>
          <xdr:rowOff>0</xdr:rowOff>
        </xdr:to>
        <xdr:sp macro="" textlink="">
          <xdr:nvSpPr>
            <xdr:cNvPr id="24583" name="Check Box 7" hidden="1">
              <a:extLst>
                <a:ext uri="{63B3BB69-23CF-44E3-9099-C40C66FF867C}">
                  <a14:compatExt spid="_x0000_s24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1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13</xdr:row>
          <xdr:rowOff>0</xdr:rowOff>
        </xdr:from>
        <xdr:to>
          <xdr:col>3</xdr:col>
          <xdr:colOff>984250</xdr:colOff>
          <xdr:row>14</xdr:row>
          <xdr:rowOff>0</xdr:rowOff>
        </xdr:to>
        <xdr:sp macro="" textlink="">
          <xdr:nvSpPr>
            <xdr:cNvPr id="24584" name="Check Box 8" hidden="1">
              <a:extLst>
                <a:ext uri="{63B3BB69-23CF-44E3-9099-C40C66FF867C}">
                  <a14:compatExt spid="_x0000_s24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2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1079500</xdr:colOff>
          <xdr:row>13</xdr:row>
          <xdr:rowOff>0</xdr:rowOff>
        </xdr:from>
        <xdr:to>
          <xdr:col>4</xdr:col>
          <xdr:colOff>812800</xdr:colOff>
          <xdr:row>14</xdr:row>
          <xdr:rowOff>0</xdr:rowOff>
        </xdr:to>
        <xdr:sp macro="" textlink="">
          <xdr:nvSpPr>
            <xdr:cNvPr id="24585" name="Check Box 9" hidden="1">
              <a:extLst>
                <a:ext uri="{63B3BB69-23CF-44E3-9099-C40C66FF867C}">
                  <a14:compatExt spid="_x0000_s24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3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895350</xdr:colOff>
          <xdr:row>13</xdr:row>
          <xdr:rowOff>0</xdr:rowOff>
        </xdr:from>
        <xdr:to>
          <xdr:col>5</xdr:col>
          <xdr:colOff>781050</xdr:colOff>
          <xdr:row>14</xdr:row>
          <xdr:rowOff>0</xdr:rowOff>
        </xdr:to>
        <xdr:sp macro="" textlink="">
          <xdr:nvSpPr>
            <xdr:cNvPr id="24586" name="Check Box 10" hidden="1">
              <a:extLst>
                <a:ext uri="{63B3BB69-23CF-44E3-9099-C40C66FF867C}">
                  <a14:compatExt spid="_x0000_s24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4+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19</xdr:row>
          <xdr:rowOff>0</xdr:rowOff>
        </xdr:from>
        <xdr:to>
          <xdr:col>7</xdr:col>
          <xdr:colOff>69850</xdr:colOff>
          <xdr:row>20</xdr:row>
          <xdr:rowOff>31750</xdr:rowOff>
        </xdr:to>
        <xdr:sp macro="" textlink="">
          <xdr:nvSpPr>
            <xdr:cNvPr id="24587" name="Check Box 11" hidden="1">
              <a:extLst>
                <a:ext uri="{63B3BB69-23CF-44E3-9099-C40C66FF867C}">
                  <a14:compatExt spid="_x0000_s24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gaz naturel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19</xdr:row>
          <xdr:rowOff>0</xdr:rowOff>
        </xdr:from>
        <xdr:to>
          <xdr:col>8</xdr:col>
          <xdr:colOff>76200</xdr:colOff>
          <xdr:row>20</xdr:row>
          <xdr:rowOff>12700</xdr:rowOff>
        </xdr:to>
        <xdr:sp macro="" textlink="">
          <xdr:nvSpPr>
            <xdr:cNvPr id="24588" name="Check Box 12" hidden="1">
              <a:extLst>
                <a:ext uri="{63B3BB69-23CF-44E3-9099-C40C66FF867C}">
                  <a14:compatExt spid="_x0000_s24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électricité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19</xdr:row>
          <xdr:rowOff>0</xdr:rowOff>
        </xdr:from>
        <xdr:to>
          <xdr:col>1</xdr:col>
          <xdr:colOff>793750</xdr:colOff>
          <xdr:row>19</xdr:row>
          <xdr:rowOff>184150</xdr:rowOff>
        </xdr:to>
        <xdr:sp macro="" textlink="">
          <xdr:nvSpPr>
            <xdr:cNvPr id="24589" name="Check Box 13" hidden="1">
              <a:extLst>
                <a:ext uri="{63B3BB69-23CF-44E3-9099-C40C66FF867C}">
                  <a14:compatExt spid="_x0000_s24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chauffage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19</xdr:row>
          <xdr:rowOff>0</xdr:rowOff>
        </xdr:from>
        <xdr:to>
          <xdr:col>2</xdr:col>
          <xdr:colOff>793750</xdr:colOff>
          <xdr:row>19</xdr:row>
          <xdr:rowOff>184150</xdr:rowOff>
        </xdr:to>
        <xdr:sp macro="" textlink="">
          <xdr:nvSpPr>
            <xdr:cNvPr id="24590" name="Check Box 14" hidden="1">
              <a:extLst>
                <a:ext uri="{63B3BB69-23CF-44E3-9099-C40C66FF867C}">
                  <a14:compatExt spid="_x0000_s24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eau chaude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19</xdr:row>
          <xdr:rowOff>0</xdr:rowOff>
        </xdr:from>
        <xdr:to>
          <xdr:col>3</xdr:col>
          <xdr:colOff>793750</xdr:colOff>
          <xdr:row>19</xdr:row>
          <xdr:rowOff>184150</xdr:rowOff>
        </xdr:to>
        <xdr:sp macro="" textlink="">
          <xdr:nvSpPr>
            <xdr:cNvPr id="24591" name="Check Box 15" hidden="1">
              <a:extLst>
                <a:ext uri="{63B3BB69-23CF-44E3-9099-C40C66FF867C}">
                  <a14:compatExt spid="_x0000_s24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électricité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876300</xdr:colOff>
          <xdr:row>13</xdr:row>
          <xdr:rowOff>0</xdr:rowOff>
        </xdr:from>
        <xdr:to>
          <xdr:col>6</xdr:col>
          <xdr:colOff>927100</xdr:colOff>
          <xdr:row>14</xdr:row>
          <xdr:rowOff>0</xdr:rowOff>
        </xdr:to>
        <xdr:sp macro="" textlink="">
          <xdr:nvSpPr>
            <xdr:cNvPr id="24592" name="Check Box 16" hidden="1">
              <a:extLst>
                <a:ext uri="{63B3BB69-23CF-44E3-9099-C40C66FF867C}">
                  <a14:compatExt spid="_x0000_s24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autre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61</xdr:row>
          <xdr:rowOff>184150</xdr:rowOff>
        </xdr:from>
        <xdr:to>
          <xdr:col>5</xdr:col>
          <xdr:colOff>609600</xdr:colOff>
          <xdr:row>62</xdr:row>
          <xdr:rowOff>171450</xdr:rowOff>
        </xdr:to>
        <xdr:sp macro="" textlink="">
          <xdr:nvSpPr>
            <xdr:cNvPr id="24593" name="Check Box 17" hidden="1">
              <a:extLst>
                <a:ext uri="{63B3BB69-23CF-44E3-9099-C40C66FF867C}">
                  <a14:compatExt spid="_x0000_s24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buanderie (# de personnes)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61</xdr:row>
          <xdr:rowOff>184150</xdr:rowOff>
        </xdr:from>
        <xdr:to>
          <xdr:col>3</xdr:col>
          <xdr:colOff>1174750</xdr:colOff>
          <xdr:row>62</xdr:row>
          <xdr:rowOff>171450</xdr:rowOff>
        </xdr:to>
        <xdr:sp macro="" textlink="">
          <xdr:nvSpPr>
            <xdr:cNvPr id="24594" name="Check Box 18" hidden="1">
              <a:extLst>
                <a:ext uri="{63B3BB69-23CF-44E3-9099-C40C66FF867C}">
                  <a14:compatExt spid="_x0000_s24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assurance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61</xdr:row>
          <xdr:rowOff>12700</xdr:rowOff>
        </xdr:from>
        <xdr:to>
          <xdr:col>4</xdr:col>
          <xdr:colOff>88900</xdr:colOff>
          <xdr:row>62</xdr:row>
          <xdr:rowOff>0</xdr:rowOff>
        </xdr:to>
        <xdr:sp macro="" textlink="">
          <xdr:nvSpPr>
            <xdr:cNvPr id="24595" name="Check Box 19" hidden="1">
              <a:extLst>
                <a:ext uri="{63B3BB69-23CF-44E3-9099-C40C66FF867C}">
                  <a14:compatExt spid="_x0000_s24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poubelle et recyclage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61</xdr:row>
          <xdr:rowOff>184150</xdr:rowOff>
        </xdr:from>
        <xdr:to>
          <xdr:col>2</xdr:col>
          <xdr:colOff>1123950</xdr:colOff>
          <xdr:row>62</xdr:row>
          <xdr:rowOff>171450</xdr:rowOff>
        </xdr:to>
        <xdr:sp macro="" textlink="">
          <xdr:nvSpPr>
            <xdr:cNvPr id="24596" name="Check Box 20" hidden="1">
              <a:extLst>
                <a:ext uri="{63B3BB69-23CF-44E3-9099-C40C66FF867C}">
                  <a14:compatExt spid="_x0000_s24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égout et eau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61</xdr:row>
          <xdr:rowOff>12700</xdr:rowOff>
        </xdr:from>
        <xdr:to>
          <xdr:col>3</xdr:col>
          <xdr:colOff>12700</xdr:colOff>
          <xdr:row>61</xdr:row>
          <xdr:rowOff>184150</xdr:rowOff>
        </xdr:to>
        <xdr:sp macro="" textlink="">
          <xdr:nvSpPr>
            <xdr:cNvPr id="24597" name="Check Box 21" hidden="1">
              <a:extLst>
                <a:ext uri="{63B3BB69-23CF-44E3-9099-C40C66FF867C}">
                  <a14:compatExt spid="_x0000_s24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électricité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61</xdr:row>
          <xdr:rowOff>12700</xdr:rowOff>
        </xdr:from>
        <xdr:to>
          <xdr:col>6</xdr:col>
          <xdr:colOff>781050</xdr:colOff>
          <xdr:row>62</xdr:row>
          <xdr:rowOff>0</xdr:rowOff>
        </xdr:to>
        <xdr:sp macro="" textlink="">
          <xdr:nvSpPr>
            <xdr:cNvPr id="24598" name="Check Box 22" hidden="1">
              <a:extLst>
                <a:ext uri="{63B3BB69-23CF-44E3-9099-C40C66FF867C}">
                  <a14:compatExt spid="_x0000_s24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téléphone (si nécessaire pour l'entrée ou la sécurité)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61</xdr:row>
          <xdr:rowOff>88900</xdr:rowOff>
        </xdr:from>
        <xdr:to>
          <xdr:col>6</xdr:col>
          <xdr:colOff>12700</xdr:colOff>
          <xdr:row>62</xdr:row>
          <xdr:rowOff>279400</xdr:rowOff>
        </xdr:to>
        <xdr:sp macro="" textlink="">
          <xdr:nvSpPr>
            <xdr:cNvPr id="24599" name="Option Button 23" hidden="1">
              <a:extLst>
                <a:ext uri="{63B3BB69-23CF-44E3-9099-C40C66FF867C}">
                  <a14:compatExt spid="_x0000_s24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1085850</xdr:colOff>
          <xdr:row>61</xdr:row>
          <xdr:rowOff>88900</xdr:rowOff>
        </xdr:from>
        <xdr:to>
          <xdr:col>6</xdr:col>
          <xdr:colOff>393700</xdr:colOff>
          <xdr:row>62</xdr:row>
          <xdr:rowOff>279400</xdr:rowOff>
        </xdr:to>
        <xdr:sp macro="" textlink="">
          <xdr:nvSpPr>
            <xdr:cNvPr id="24600" name="Option Button 24" hidden="1">
              <a:extLst>
                <a:ext uri="{63B3BB69-23CF-44E3-9099-C40C66FF867C}">
                  <a14:compatExt spid="_x0000_s24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298450</xdr:colOff>
          <xdr:row>61</xdr:row>
          <xdr:rowOff>88900</xdr:rowOff>
        </xdr:from>
        <xdr:to>
          <xdr:col>6</xdr:col>
          <xdr:colOff>781050</xdr:colOff>
          <xdr:row>62</xdr:row>
          <xdr:rowOff>279400</xdr:rowOff>
        </xdr:to>
        <xdr:sp macro="" textlink="">
          <xdr:nvSpPr>
            <xdr:cNvPr id="24601" name="Option Button 25" hidden="1">
              <a:extLst>
                <a:ext uri="{63B3BB69-23CF-44E3-9099-C40C66FF867C}">
                  <a14:compatExt spid="_x0000_s24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679450</xdr:colOff>
          <xdr:row>61</xdr:row>
          <xdr:rowOff>88900</xdr:rowOff>
        </xdr:from>
        <xdr:to>
          <xdr:col>7</xdr:col>
          <xdr:colOff>285750</xdr:colOff>
          <xdr:row>62</xdr:row>
          <xdr:rowOff>279400</xdr:rowOff>
        </xdr:to>
        <xdr:sp macro="" textlink="">
          <xdr:nvSpPr>
            <xdr:cNvPr id="24602" name="Option Button 26" hidden="1">
              <a:extLst>
                <a:ext uri="{63B3BB69-23CF-44E3-9099-C40C66FF867C}">
                  <a14:compatExt spid="_x0000_s24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xdr:row>
          <xdr:rowOff>0</xdr:rowOff>
        </xdr:from>
        <xdr:to>
          <xdr:col>5</xdr:col>
          <xdr:colOff>793750</xdr:colOff>
          <xdr:row>17</xdr:row>
          <xdr:rowOff>184150</xdr:rowOff>
        </xdr:to>
        <xdr:sp macro="" textlink="">
          <xdr:nvSpPr>
            <xdr:cNvPr id="24603" name="Check Box 27" hidden="1">
              <a:extLst>
                <a:ext uri="{63B3BB69-23CF-44E3-9099-C40C66FF867C}">
                  <a14:compatExt spid="_x0000_s24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17</xdr:row>
          <xdr:rowOff>0</xdr:rowOff>
        </xdr:from>
        <xdr:to>
          <xdr:col>6</xdr:col>
          <xdr:colOff>793750</xdr:colOff>
          <xdr:row>17</xdr:row>
          <xdr:rowOff>184150</xdr:rowOff>
        </xdr:to>
        <xdr:sp macro="" textlink="">
          <xdr:nvSpPr>
            <xdr:cNvPr id="24604" name="Check Box 28" hidden="1">
              <a:extLst>
                <a:ext uri="{63B3BB69-23CF-44E3-9099-C40C66FF867C}">
                  <a14:compatExt spid="_x0000_s24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21</xdr:row>
          <xdr:rowOff>0</xdr:rowOff>
        </xdr:from>
        <xdr:to>
          <xdr:col>1</xdr:col>
          <xdr:colOff>793750</xdr:colOff>
          <xdr:row>21</xdr:row>
          <xdr:rowOff>184150</xdr:rowOff>
        </xdr:to>
        <xdr:sp macro="" textlink="">
          <xdr:nvSpPr>
            <xdr:cNvPr id="24605" name="Check Box 29" hidden="1">
              <a:extLst>
                <a:ext uri="{63B3BB69-23CF-44E3-9099-C40C66FF867C}">
                  <a14:compatExt spid="_x0000_s24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câble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21</xdr:row>
          <xdr:rowOff>0</xdr:rowOff>
        </xdr:from>
        <xdr:to>
          <xdr:col>2</xdr:col>
          <xdr:colOff>793750</xdr:colOff>
          <xdr:row>21</xdr:row>
          <xdr:rowOff>184150</xdr:rowOff>
        </xdr:to>
        <xdr:sp macro="" textlink="">
          <xdr:nvSpPr>
            <xdr:cNvPr id="24606" name="Check Box 30" hidden="1">
              <a:extLst>
                <a:ext uri="{63B3BB69-23CF-44E3-9099-C40C66FF867C}">
                  <a14:compatExt spid="_x0000_s24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internet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21</xdr:row>
          <xdr:rowOff>0</xdr:rowOff>
        </xdr:from>
        <xdr:to>
          <xdr:col>3</xdr:col>
          <xdr:colOff>1174750</xdr:colOff>
          <xdr:row>22</xdr:row>
          <xdr:rowOff>12700</xdr:rowOff>
        </xdr:to>
        <xdr:sp macro="" textlink="">
          <xdr:nvSpPr>
            <xdr:cNvPr id="24607" name="Check Box 31" hidden="1">
              <a:extLst>
                <a:ext uri="{63B3BB69-23CF-44E3-9099-C40C66FF867C}">
                  <a14:compatExt spid="_x0000_s24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stationnement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21</xdr:row>
          <xdr:rowOff>0</xdr:rowOff>
        </xdr:from>
        <xdr:to>
          <xdr:col>4</xdr:col>
          <xdr:colOff>793750</xdr:colOff>
          <xdr:row>21</xdr:row>
          <xdr:rowOff>184150</xdr:rowOff>
        </xdr:to>
        <xdr:sp macro="" textlink="">
          <xdr:nvSpPr>
            <xdr:cNvPr id="24608" name="Check Box 32" hidden="1">
              <a:extLst>
                <a:ext uri="{63B3BB69-23CF-44E3-9099-C40C66FF867C}">
                  <a14:compatExt spid="_x0000_s24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appareils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xdr:row>
          <xdr:rowOff>0</xdr:rowOff>
        </xdr:from>
        <xdr:to>
          <xdr:col>5</xdr:col>
          <xdr:colOff>1155700</xdr:colOff>
          <xdr:row>21</xdr:row>
          <xdr:rowOff>184150</xdr:rowOff>
        </xdr:to>
        <xdr:sp macro="" textlink="">
          <xdr:nvSpPr>
            <xdr:cNvPr id="24609" name="Check Box 33" hidden="1">
              <a:extLst>
                <a:ext uri="{63B3BB69-23CF-44E3-9099-C40C66FF867C}">
                  <a14:compatExt spid="_x0000_s24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air conditionné</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0</xdr:rowOff>
        </xdr:from>
        <xdr:to>
          <xdr:col>2</xdr:col>
          <xdr:colOff>107950</xdr:colOff>
          <xdr:row>14</xdr:row>
          <xdr:rowOff>0</xdr:rowOff>
        </xdr:to>
        <xdr:sp macro="" textlink="">
          <xdr:nvSpPr>
            <xdr:cNvPr id="25601" name="Check Box 1" hidden="1">
              <a:extLst>
                <a:ext uri="{63B3BB69-23CF-44E3-9099-C40C66FF867C}">
                  <a14:compatExt spid="_x0000_s25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studio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17</xdr:row>
          <xdr:rowOff>0</xdr:rowOff>
        </xdr:from>
        <xdr:to>
          <xdr:col>2</xdr:col>
          <xdr:colOff>50800</xdr:colOff>
          <xdr:row>18</xdr:row>
          <xdr:rowOff>0</xdr:rowOff>
        </xdr:to>
        <xdr:sp macro="" textlink="">
          <xdr:nvSpPr>
            <xdr:cNvPr id="25602" name="Check Box 2" hidden="1">
              <a:extLst>
                <a:ext uri="{63B3BB69-23CF-44E3-9099-C40C66FF867C}">
                  <a14:compatExt spid="_x0000_s25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appartement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17</xdr:row>
          <xdr:rowOff>12700</xdr:rowOff>
        </xdr:from>
        <xdr:to>
          <xdr:col>2</xdr:col>
          <xdr:colOff>1009650</xdr:colOff>
          <xdr:row>18</xdr:row>
          <xdr:rowOff>0</xdr:rowOff>
        </xdr:to>
        <xdr:sp macro="" textlink="">
          <xdr:nvSpPr>
            <xdr:cNvPr id="25603" name="Check Box 3" hidden="1">
              <a:extLst>
                <a:ext uri="{63B3BB69-23CF-44E3-9099-C40C66FF867C}">
                  <a14:compatExt spid="_x0000_s25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autre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xdr:row>
          <xdr:rowOff>88900</xdr:rowOff>
        </xdr:from>
        <xdr:to>
          <xdr:col>1</xdr:col>
          <xdr:colOff>946150</xdr:colOff>
          <xdr:row>3</xdr:row>
          <xdr:rowOff>171450</xdr:rowOff>
        </xdr:to>
        <xdr:sp macro="" textlink="">
          <xdr:nvSpPr>
            <xdr:cNvPr id="25604" name="Check Box 4" hidden="1">
              <a:extLst>
                <a:ext uri="{63B3BB69-23CF-44E3-9099-C40C66FF867C}">
                  <a14:compatExt spid="_x0000_s25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nouveau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2</xdr:row>
          <xdr:rowOff>88900</xdr:rowOff>
        </xdr:from>
        <xdr:to>
          <xdr:col>3</xdr:col>
          <xdr:colOff>19050</xdr:colOff>
          <xdr:row>4</xdr:row>
          <xdr:rowOff>12700</xdr:rowOff>
        </xdr:to>
        <xdr:sp macro="" textlink="">
          <xdr:nvSpPr>
            <xdr:cNvPr id="25605" name="Check Box 5" hidden="1">
              <a:extLst>
                <a:ext uri="{63B3BB69-23CF-44E3-9099-C40C66FF867C}">
                  <a14:compatExt spid="_x0000_s25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vérification annuelle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2</xdr:row>
          <xdr:rowOff>88900</xdr:rowOff>
        </xdr:from>
        <xdr:to>
          <xdr:col>3</xdr:col>
          <xdr:colOff>1123950</xdr:colOff>
          <xdr:row>4</xdr:row>
          <xdr:rowOff>0</xdr:rowOff>
        </xdr:to>
        <xdr:sp macro="" textlink="">
          <xdr:nvSpPr>
            <xdr:cNvPr id="25606" name="Check Box 6" hidden="1">
              <a:extLst>
                <a:ext uri="{63B3BB69-23CF-44E3-9099-C40C66FF867C}">
                  <a14:compatExt spid="_x0000_s25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en cours d'année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927100</xdr:colOff>
          <xdr:row>12</xdr:row>
          <xdr:rowOff>114300</xdr:rowOff>
        </xdr:from>
        <xdr:to>
          <xdr:col>2</xdr:col>
          <xdr:colOff>812800</xdr:colOff>
          <xdr:row>14</xdr:row>
          <xdr:rowOff>0</xdr:rowOff>
        </xdr:to>
        <xdr:sp macro="" textlink="">
          <xdr:nvSpPr>
            <xdr:cNvPr id="25607" name="Check Box 7" hidden="1">
              <a:extLst>
                <a:ext uri="{63B3BB69-23CF-44E3-9099-C40C66FF867C}">
                  <a14:compatExt spid="_x0000_s25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1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13</xdr:row>
          <xdr:rowOff>0</xdr:rowOff>
        </xdr:from>
        <xdr:to>
          <xdr:col>3</xdr:col>
          <xdr:colOff>984250</xdr:colOff>
          <xdr:row>14</xdr:row>
          <xdr:rowOff>0</xdr:rowOff>
        </xdr:to>
        <xdr:sp macro="" textlink="">
          <xdr:nvSpPr>
            <xdr:cNvPr id="25608" name="Check Box 8" hidden="1">
              <a:extLst>
                <a:ext uri="{63B3BB69-23CF-44E3-9099-C40C66FF867C}">
                  <a14:compatExt spid="_x0000_s25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2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1079500</xdr:colOff>
          <xdr:row>13</xdr:row>
          <xdr:rowOff>0</xdr:rowOff>
        </xdr:from>
        <xdr:to>
          <xdr:col>4</xdr:col>
          <xdr:colOff>812800</xdr:colOff>
          <xdr:row>14</xdr:row>
          <xdr:rowOff>0</xdr:rowOff>
        </xdr:to>
        <xdr:sp macro="" textlink="">
          <xdr:nvSpPr>
            <xdr:cNvPr id="25609" name="Check Box 9" hidden="1">
              <a:extLst>
                <a:ext uri="{63B3BB69-23CF-44E3-9099-C40C66FF867C}">
                  <a14:compatExt spid="_x0000_s25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3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895350</xdr:colOff>
          <xdr:row>13</xdr:row>
          <xdr:rowOff>0</xdr:rowOff>
        </xdr:from>
        <xdr:to>
          <xdr:col>5</xdr:col>
          <xdr:colOff>781050</xdr:colOff>
          <xdr:row>14</xdr:row>
          <xdr:rowOff>0</xdr:rowOff>
        </xdr:to>
        <xdr:sp macro="" textlink="">
          <xdr:nvSpPr>
            <xdr:cNvPr id="25610" name="Check Box 10" hidden="1">
              <a:extLst>
                <a:ext uri="{63B3BB69-23CF-44E3-9099-C40C66FF867C}">
                  <a14:compatExt spid="_x0000_s25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4+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19</xdr:row>
          <xdr:rowOff>0</xdr:rowOff>
        </xdr:from>
        <xdr:to>
          <xdr:col>6</xdr:col>
          <xdr:colOff>793750</xdr:colOff>
          <xdr:row>19</xdr:row>
          <xdr:rowOff>184150</xdr:rowOff>
        </xdr:to>
        <xdr:sp macro="" textlink="">
          <xdr:nvSpPr>
            <xdr:cNvPr id="25611" name="Check Box 11" hidden="1">
              <a:extLst>
                <a:ext uri="{63B3BB69-23CF-44E3-9099-C40C66FF867C}">
                  <a14:compatExt spid="_x0000_s25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gaz naturel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19</xdr:row>
          <xdr:rowOff>0</xdr:rowOff>
        </xdr:from>
        <xdr:to>
          <xdr:col>8</xdr:col>
          <xdr:colOff>76200</xdr:colOff>
          <xdr:row>20</xdr:row>
          <xdr:rowOff>12700</xdr:rowOff>
        </xdr:to>
        <xdr:sp macro="" textlink="">
          <xdr:nvSpPr>
            <xdr:cNvPr id="25612" name="Check Box 12" hidden="1">
              <a:extLst>
                <a:ext uri="{63B3BB69-23CF-44E3-9099-C40C66FF867C}">
                  <a14:compatExt spid="_x0000_s25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électricité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19</xdr:row>
          <xdr:rowOff>0</xdr:rowOff>
        </xdr:from>
        <xdr:to>
          <xdr:col>1</xdr:col>
          <xdr:colOff>793750</xdr:colOff>
          <xdr:row>19</xdr:row>
          <xdr:rowOff>184150</xdr:rowOff>
        </xdr:to>
        <xdr:sp macro="" textlink="">
          <xdr:nvSpPr>
            <xdr:cNvPr id="25613" name="Check Box 13" hidden="1">
              <a:extLst>
                <a:ext uri="{63B3BB69-23CF-44E3-9099-C40C66FF867C}">
                  <a14:compatExt spid="_x0000_s25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chauffage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19</xdr:row>
          <xdr:rowOff>0</xdr:rowOff>
        </xdr:from>
        <xdr:to>
          <xdr:col>2</xdr:col>
          <xdr:colOff>793750</xdr:colOff>
          <xdr:row>19</xdr:row>
          <xdr:rowOff>184150</xdr:rowOff>
        </xdr:to>
        <xdr:sp macro="" textlink="">
          <xdr:nvSpPr>
            <xdr:cNvPr id="25614" name="Check Box 14" hidden="1">
              <a:extLst>
                <a:ext uri="{63B3BB69-23CF-44E3-9099-C40C66FF867C}">
                  <a14:compatExt spid="_x0000_s25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eau chaude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19</xdr:row>
          <xdr:rowOff>0</xdr:rowOff>
        </xdr:from>
        <xdr:to>
          <xdr:col>3</xdr:col>
          <xdr:colOff>793750</xdr:colOff>
          <xdr:row>19</xdr:row>
          <xdr:rowOff>184150</xdr:rowOff>
        </xdr:to>
        <xdr:sp macro="" textlink="">
          <xdr:nvSpPr>
            <xdr:cNvPr id="25615" name="Check Box 15" hidden="1">
              <a:extLst>
                <a:ext uri="{63B3BB69-23CF-44E3-9099-C40C66FF867C}">
                  <a14:compatExt spid="_x0000_s25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électricité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876300</xdr:colOff>
          <xdr:row>13</xdr:row>
          <xdr:rowOff>0</xdr:rowOff>
        </xdr:from>
        <xdr:to>
          <xdr:col>6</xdr:col>
          <xdr:colOff>927100</xdr:colOff>
          <xdr:row>14</xdr:row>
          <xdr:rowOff>0</xdr:rowOff>
        </xdr:to>
        <xdr:sp macro="" textlink="">
          <xdr:nvSpPr>
            <xdr:cNvPr id="25616" name="Check Box 16" hidden="1">
              <a:extLst>
                <a:ext uri="{63B3BB69-23CF-44E3-9099-C40C66FF867C}">
                  <a14:compatExt spid="_x0000_s25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autre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61</xdr:row>
          <xdr:rowOff>184150</xdr:rowOff>
        </xdr:from>
        <xdr:to>
          <xdr:col>5</xdr:col>
          <xdr:colOff>609600</xdr:colOff>
          <xdr:row>62</xdr:row>
          <xdr:rowOff>171450</xdr:rowOff>
        </xdr:to>
        <xdr:sp macro="" textlink="">
          <xdr:nvSpPr>
            <xdr:cNvPr id="25617" name="Check Box 17" hidden="1">
              <a:extLst>
                <a:ext uri="{63B3BB69-23CF-44E3-9099-C40C66FF867C}">
                  <a14:compatExt spid="_x0000_s25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buanderie (# de personnes)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61</xdr:row>
          <xdr:rowOff>184150</xdr:rowOff>
        </xdr:from>
        <xdr:to>
          <xdr:col>3</xdr:col>
          <xdr:colOff>1174750</xdr:colOff>
          <xdr:row>62</xdr:row>
          <xdr:rowOff>171450</xdr:rowOff>
        </xdr:to>
        <xdr:sp macro="" textlink="">
          <xdr:nvSpPr>
            <xdr:cNvPr id="25618" name="Check Box 18" hidden="1">
              <a:extLst>
                <a:ext uri="{63B3BB69-23CF-44E3-9099-C40C66FF867C}">
                  <a14:compatExt spid="_x0000_s25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assurance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61</xdr:row>
          <xdr:rowOff>12700</xdr:rowOff>
        </xdr:from>
        <xdr:to>
          <xdr:col>4</xdr:col>
          <xdr:colOff>88900</xdr:colOff>
          <xdr:row>62</xdr:row>
          <xdr:rowOff>0</xdr:rowOff>
        </xdr:to>
        <xdr:sp macro="" textlink="">
          <xdr:nvSpPr>
            <xdr:cNvPr id="25619" name="Check Box 19" hidden="1">
              <a:extLst>
                <a:ext uri="{63B3BB69-23CF-44E3-9099-C40C66FF867C}">
                  <a14:compatExt spid="_x0000_s25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poubelle et recyclage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61</xdr:row>
          <xdr:rowOff>184150</xdr:rowOff>
        </xdr:from>
        <xdr:to>
          <xdr:col>2</xdr:col>
          <xdr:colOff>1123950</xdr:colOff>
          <xdr:row>62</xdr:row>
          <xdr:rowOff>171450</xdr:rowOff>
        </xdr:to>
        <xdr:sp macro="" textlink="">
          <xdr:nvSpPr>
            <xdr:cNvPr id="25620" name="Check Box 20" hidden="1">
              <a:extLst>
                <a:ext uri="{63B3BB69-23CF-44E3-9099-C40C66FF867C}">
                  <a14:compatExt spid="_x0000_s25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égout et eau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61</xdr:row>
          <xdr:rowOff>12700</xdr:rowOff>
        </xdr:from>
        <xdr:to>
          <xdr:col>3</xdr:col>
          <xdr:colOff>12700</xdr:colOff>
          <xdr:row>61</xdr:row>
          <xdr:rowOff>184150</xdr:rowOff>
        </xdr:to>
        <xdr:sp macro="" textlink="">
          <xdr:nvSpPr>
            <xdr:cNvPr id="25621" name="Check Box 21" hidden="1">
              <a:extLst>
                <a:ext uri="{63B3BB69-23CF-44E3-9099-C40C66FF867C}">
                  <a14:compatExt spid="_x0000_s25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électricité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61</xdr:row>
          <xdr:rowOff>12700</xdr:rowOff>
        </xdr:from>
        <xdr:to>
          <xdr:col>6</xdr:col>
          <xdr:colOff>781050</xdr:colOff>
          <xdr:row>62</xdr:row>
          <xdr:rowOff>0</xdr:rowOff>
        </xdr:to>
        <xdr:sp macro="" textlink="">
          <xdr:nvSpPr>
            <xdr:cNvPr id="25622" name="Check Box 22" hidden="1">
              <a:extLst>
                <a:ext uri="{63B3BB69-23CF-44E3-9099-C40C66FF867C}">
                  <a14:compatExt spid="_x0000_s25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téléphone (si nécessaire pour l'entrée ou la sécurité)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61</xdr:row>
          <xdr:rowOff>88900</xdr:rowOff>
        </xdr:from>
        <xdr:to>
          <xdr:col>6</xdr:col>
          <xdr:colOff>12700</xdr:colOff>
          <xdr:row>62</xdr:row>
          <xdr:rowOff>279400</xdr:rowOff>
        </xdr:to>
        <xdr:sp macro="" textlink="">
          <xdr:nvSpPr>
            <xdr:cNvPr id="25623" name="Option Button 23" hidden="1">
              <a:extLst>
                <a:ext uri="{63B3BB69-23CF-44E3-9099-C40C66FF867C}">
                  <a14:compatExt spid="_x0000_s25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1085850</xdr:colOff>
          <xdr:row>61</xdr:row>
          <xdr:rowOff>88900</xdr:rowOff>
        </xdr:from>
        <xdr:to>
          <xdr:col>6</xdr:col>
          <xdr:colOff>393700</xdr:colOff>
          <xdr:row>62</xdr:row>
          <xdr:rowOff>279400</xdr:rowOff>
        </xdr:to>
        <xdr:sp macro="" textlink="">
          <xdr:nvSpPr>
            <xdr:cNvPr id="25624" name="Option Button 24" hidden="1">
              <a:extLst>
                <a:ext uri="{63B3BB69-23CF-44E3-9099-C40C66FF867C}">
                  <a14:compatExt spid="_x0000_s25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298450</xdr:colOff>
          <xdr:row>61</xdr:row>
          <xdr:rowOff>88900</xdr:rowOff>
        </xdr:from>
        <xdr:to>
          <xdr:col>6</xdr:col>
          <xdr:colOff>781050</xdr:colOff>
          <xdr:row>62</xdr:row>
          <xdr:rowOff>279400</xdr:rowOff>
        </xdr:to>
        <xdr:sp macro="" textlink="">
          <xdr:nvSpPr>
            <xdr:cNvPr id="25625" name="Option Button 25" hidden="1">
              <a:extLst>
                <a:ext uri="{63B3BB69-23CF-44E3-9099-C40C66FF867C}">
                  <a14:compatExt spid="_x0000_s25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679450</xdr:colOff>
          <xdr:row>61</xdr:row>
          <xdr:rowOff>88900</xdr:rowOff>
        </xdr:from>
        <xdr:to>
          <xdr:col>7</xdr:col>
          <xdr:colOff>285750</xdr:colOff>
          <xdr:row>62</xdr:row>
          <xdr:rowOff>279400</xdr:rowOff>
        </xdr:to>
        <xdr:sp macro="" textlink="">
          <xdr:nvSpPr>
            <xdr:cNvPr id="25626" name="Option Button 26" hidden="1">
              <a:extLst>
                <a:ext uri="{63B3BB69-23CF-44E3-9099-C40C66FF867C}">
                  <a14:compatExt spid="_x0000_s25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xdr:row>
          <xdr:rowOff>0</xdr:rowOff>
        </xdr:from>
        <xdr:to>
          <xdr:col>5</xdr:col>
          <xdr:colOff>793750</xdr:colOff>
          <xdr:row>17</xdr:row>
          <xdr:rowOff>184150</xdr:rowOff>
        </xdr:to>
        <xdr:sp macro="" textlink="">
          <xdr:nvSpPr>
            <xdr:cNvPr id="25627" name="Check Box 27" hidden="1">
              <a:extLst>
                <a:ext uri="{63B3BB69-23CF-44E3-9099-C40C66FF867C}">
                  <a14:compatExt spid="_x0000_s25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17</xdr:row>
          <xdr:rowOff>0</xdr:rowOff>
        </xdr:from>
        <xdr:to>
          <xdr:col>6</xdr:col>
          <xdr:colOff>793750</xdr:colOff>
          <xdr:row>17</xdr:row>
          <xdr:rowOff>184150</xdr:rowOff>
        </xdr:to>
        <xdr:sp macro="" textlink="">
          <xdr:nvSpPr>
            <xdr:cNvPr id="25628" name="Check Box 28" hidden="1">
              <a:extLst>
                <a:ext uri="{63B3BB69-23CF-44E3-9099-C40C66FF867C}">
                  <a14:compatExt spid="_x0000_s25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21</xdr:row>
          <xdr:rowOff>0</xdr:rowOff>
        </xdr:from>
        <xdr:to>
          <xdr:col>1</xdr:col>
          <xdr:colOff>793750</xdr:colOff>
          <xdr:row>21</xdr:row>
          <xdr:rowOff>184150</xdr:rowOff>
        </xdr:to>
        <xdr:sp macro="" textlink="">
          <xdr:nvSpPr>
            <xdr:cNvPr id="25629" name="Check Box 29" hidden="1">
              <a:extLst>
                <a:ext uri="{63B3BB69-23CF-44E3-9099-C40C66FF867C}">
                  <a14:compatExt spid="_x0000_s25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câble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21</xdr:row>
          <xdr:rowOff>0</xdr:rowOff>
        </xdr:from>
        <xdr:to>
          <xdr:col>2</xdr:col>
          <xdr:colOff>793750</xdr:colOff>
          <xdr:row>21</xdr:row>
          <xdr:rowOff>184150</xdr:rowOff>
        </xdr:to>
        <xdr:sp macro="" textlink="">
          <xdr:nvSpPr>
            <xdr:cNvPr id="25630" name="Check Box 30" hidden="1">
              <a:extLst>
                <a:ext uri="{63B3BB69-23CF-44E3-9099-C40C66FF867C}">
                  <a14:compatExt spid="_x0000_s25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internet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21</xdr:row>
          <xdr:rowOff>0</xdr:rowOff>
        </xdr:from>
        <xdr:to>
          <xdr:col>3</xdr:col>
          <xdr:colOff>1174750</xdr:colOff>
          <xdr:row>22</xdr:row>
          <xdr:rowOff>12700</xdr:rowOff>
        </xdr:to>
        <xdr:sp macro="" textlink="">
          <xdr:nvSpPr>
            <xdr:cNvPr id="25631" name="Check Box 31" hidden="1">
              <a:extLst>
                <a:ext uri="{63B3BB69-23CF-44E3-9099-C40C66FF867C}">
                  <a14:compatExt spid="_x0000_s25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stationnement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21</xdr:row>
          <xdr:rowOff>0</xdr:rowOff>
        </xdr:from>
        <xdr:to>
          <xdr:col>4</xdr:col>
          <xdr:colOff>793750</xdr:colOff>
          <xdr:row>21</xdr:row>
          <xdr:rowOff>184150</xdr:rowOff>
        </xdr:to>
        <xdr:sp macro="" textlink="">
          <xdr:nvSpPr>
            <xdr:cNvPr id="25632" name="Check Box 32" hidden="1">
              <a:extLst>
                <a:ext uri="{63B3BB69-23CF-44E3-9099-C40C66FF867C}">
                  <a14:compatExt spid="_x0000_s25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appareils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xdr:row>
          <xdr:rowOff>0</xdr:rowOff>
        </xdr:from>
        <xdr:to>
          <xdr:col>5</xdr:col>
          <xdr:colOff>1155700</xdr:colOff>
          <xdr:row>21</xdr:row>
          <xdr:rowOff>184150</xdr:rowOff>
        </xdr:to>
        <xdr:sp macro="" textlink="">
          <xdr:nvSpPr>
            <xdr:cNvPr id="25633" name="Check Box 33" hidden="1">
              <a:extLst>
                <a:ext uri="{63B3BB69-23CF-44E3-9099-C40C66FF867C}">
                  <a14:compatExt spid="_x0000_s25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air conditionné</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0</xdr:rowOff>
        </xdr:from>
        <xdr:to>
          <xdr:col>2</xdr:col>
          <xdr:colOff>107950</xdr:colOff>
          <xdr:row>14</xdr:row>
          <xdr:rowOff>0</xdr:rowOff>
        </xdr:to>
        <xdr:sp macro="" textlink="">
          <xdr:nvSpPr>
            <xdr:cNvPr id="26625" name="Check Box 1" hidden="1">
              <a:extLst>
                <a:ext uri="{63B3BB69-23CF-44E3-9099-C40C66FF867C}">
                  <a14:compatExt spid="_x0000_s26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studio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17</xdr:row>
          <xdr:rowOff>0</xdr:rowOff>
        </xdr:from>
        <xdr:to>
          <xdr:col>2</xdr:col>
          <xdr:colOff>50800</xdr:colOff>
          <xdr:row>18</xdr:row>
          <xdr:rowOff>0</xdr:rowOff>
        </xdr:to>
        <xdr:sp macro="" textlink="">
          <xdr:nvSpPr>
            <xdr:cNvPr id="26626" name="Check Box 2" hidden="1">
              <a:extLst>
                <a:ext uri="{63B3BB69-23CF-44E3-9099-C40C66FF867C}">
                  <a14:compatExt spid="_x0000_s26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appartement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17</xdr:row>
          <xdr:rowOff>12700</xdr:rowOff>
        </xdr:from>
        <xdr:to>
          <xdr:col>2</xdr:col>
          <xdr:colOff>1009650</xdr:colOff>
          <xdr:row>18</xdr:row>
          <xdr:rowOff>0</xdr:rowOff>
        </xdr:to>
        <xdr:sp macro="" textlink="">
          <xdr:nvSpPr>
            <xdr:cNvPr id="26627" name="Check Box 3" hidden="1">
              <a:extLst>
                <a:ext uri="{63B3BB69-23CF-44E3-9099-C40C66FF867C}">
                  <a14:compatExt spid="_x0000_s26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autre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xdr:row>
          <xdr:rowOff>88900</xdr:rowOff>
        </xdr:from>
        <xdr:to>
          <xdr:col>1</xdr:col>
          <xdr:colOff>946150</xdr:colOff>
          <xdr:row>3</xdr:row>
          <xdr:rowOff>171450</xdr:rowOff>
        </xdr:to>
        <xdr:sp macro="" textlink="">
          <xdr:nvSpPr>
            <xdr:cNvPr id="26628" name="Check Box 4" hidden="1">
              <a:extLst>
                <a:ext uri="{63B3BB69-23CF-44E3-9099-C40C66FF867C}">
                  <a14:compatExt spid="_x0000_s26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nouveau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2</xdr:row>
          <xdr:rowOff>88900</xdr:rowOff>
        </xdr:from>
        <xdr:to>
          <xdr:col>3</xdr:col>
          <xdr:colOff>19050</xdr:colOff>
          <xdr:row>4</xdr:row>
          <xdr:rowOff>12700</xdr:rowOff>
        </xdr:to>
        <xdr:sp macro="" textlink="">
          <xdr:nvSpPr>
            <xdr:cNvPr id="26629" name="Check Box 5" hidden="1">
              <a:extLst>
                <a:ext uri="{63B3BB69-23CF-44E3-9099-C40C66FF867C}">
                  <a14:compatExt spid="_x0000_s26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vérification annuelle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2</xdr:row>
          <xdr:rowOff>88900</xdr:rowOff>
        </xdr:from>
        <xdr:to>
          <xdr:col>3</xdr:col>
          <xdr:colOff>1123950</xdr:colOff>
          <xdr:row>4</xdr:row>
          <xdr:rowOff>0</xdr:rowOff>
        </xdr:to>
        <xdr:sp macro="" textlink="">
          <xdr:nvSpPr>
            <xdr:cNvPr id="26630" name="Check Box 6" hidden="1">
              <a:extLst>
                <a:ext uri="{63B3BB69-23CF-44E3-9099-C40C66FF867C}">
                  <a14:compatExt spid="_x0000_s26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en cours d'année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927100</xdr:colOff>
          <xdr:row>12</xdr:row>
          <xdr:rowOff>114300</xdr:rowOff>
        </xdr:from>
        <xdr:to>
          <xdr:col>2</xdr:col>
          <xdr:colOff>812800</xdr:colOff>
          <xdr:row>14</xdr:row>
          <xdr:rowOff>0</xdr:rowOff>
        </xdr:to>
        <xdr:sp macro="" textlink="">
          <xdr:nvSpPr>
            <xdr:cNvPr id="26631" name="Check Box 7" hidden="1">
              <a:extLst>
                <a:ext uri="{63B3BB69-23CF-44E3-9099-C40C66FF867C}">
                  <a14:compatExt spid="_x0000_s26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1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13</xdr:row>
          <xdr:rowOff>0</xdr:rowOff>
        </xdr:from>
        <xdr:to>
          <xdr:col>3</xdr:col>
          <xdr:colOff>984250</xdr:colOff>
          <xdr:row>14</xdr:row>
          <xdr:rowOff>0</xdr:rowOff>
        </xdr:to>
        <xdr:sp macro="" textlink="">
          <xdr:nvSpPr>
            <xdr:cNvPr id="26632" name="Check Box 8" hidden="1">
              <a:extLst>
                <a:ext uri="{63B3BB69-23CF-44E3-9099-C40C66FF867C}">
                  <a14:compatExt spid="_x0000_s26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2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1079500</xdr:colOff>
          <xdr:row>13</xdr:row>
          <xdr:rowOff>0</xdr:rowOff>
        </xdr:from>
        <xdr:to>
          <xdr:col>4</xdr:col>
          <xdr:colOff>812800</xdr:colOff>
          <xdr:row>14</xdr:row>
          <xdr:rowOff>0</xdr:rowOff>
        </xdr:to>
        <xdr:sp macro="" textlink="">
          <xdr:nvSpPr>
            <xdr:cNvPr id="26633" name="Check Box 9" hidden="1">
              <a:extLst>
                <a:ext uri="{63B3BB69-23CF-44E3-9099-C40C66FF867C}">
                  <a14:compatExt spid="_x0000_s26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3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895350</xdr:colOff>
          <xdr:row>13</xdr:row>
          <xdr:rowOff>0</xdr:rowOff>
        </xdr:from>
        <xdr:to>
          <xdr:col>5</xdr:col>
          <xdr:colOff>781050</xdr:colOff>
          <xdr:row>14</xdr:row>
          <xdr:rowOff>0</xdr:rowOff>
        </xdr:to>
        <xdr:sp macro="" textlink="">
          <xdr:nvSpPr>
            <xdr:cNvPr id="26634" name="Check Box 10" hidden="1">
              <a:extLst>
                <a:ext uri="{63B3BB69-23CF-44E3-9099-C40C66FF867C}">
                  <a14:compatExt spid="_x0000_s26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4+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19</xdr:row>
          <xdr:rowOff>0</xdr:rowOff>
        </xdr:from>
        <xdr:to>
          <xdr:col>6</xdr:col>
          <xdr:colOff>793750</xdr:colOff>
          <xdr:row>19</xdr:row>
          <xdr:rowOff>184150</xdr:rowOff>
        </xdr:to>
        <xdr:sp macro="" textlink="">
          <xdr:nvSpPr>
            <xdr:cNvPr id="26635" name="Check Box 11" hidden="1">
              <a:extLst>
                <a:ext uri="{63B3BB69-23CF-44E3-9099-C40C66FF867C}">
                  <a14:compatExt spid="_x0000_s26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gaz naturel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19</xdr:row>
          <xdr:rowOff>0</xdr:rowOff>
        </xdr:from>
        <xdr:to>
          <xdr:col>8</xdr:col>
          <xdr:colOff>76200</xdr:colOff>
          <xdr:row>20</xdr:row>
          <xdr:rowOff>12700</xdr:rowOff>
        </xdr:to>
        <xdr:sp macro="" textlink="">
          <xdr:nvSpPr>
            <xdr:cNvPr id="26636" name="Check Box 12" hidden="1">
              <a:extLst>
                <a:ext uri="{63B3BB69-23CF-44E3-9099-C40C66FF867C}">
                  <a14:compatExt spid="_x0000_s26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électricité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19</xdr:row>
          <xdr:rowOff>0</xdr:rowOff>
        </xdr:from>
        <xdr:to>
          <xdr:col>1</xdr:col>
          <xdr:colOff>793750</xdr:colOff>
          <xdr:row>19</xdr:row>
          <xdr:rowOff>184150</xdr:rowOff>
        </xdr:to>
        <xdr:sp macro="" textlink="">
          <xdr:nvSpPr>
            <xdr:cNvPr id="26637" name="Check Box 13" hidden="1">
              <a:extLst>
                <a:ext uri="{63B3BB69-23CF-44E3-9099-C40C66FF867C}">
                  <a14:compatExt spid="_x0000_s26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chauffage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19</xdr:row>
          <xdr:rowOff>0</xdr:rowOff>
        </xdr:from>
        <xdr:to>
          <xdr:col>2</xdr:col>
          <xdr:colOff>793750</xdr:colOff>
          <xdr:row>19</xdr:row>
          <xdr:rowOff>184150</xdr:rowOff>
        </xdr:to>
        <xdr:sp macro="" textlink="">
          <xdr:nvSpPr>
            <xdr:cNvPr id="26638" name="Check Box 14" hidden="1">
              <a:extLst>
                <a:ext uri="{63B3BB69-23CF-44E3-9099-C40C66FF867C}">
                  <a14:compatExt spid="_x0000_s26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eau chaude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19</xdr:row>
          <xdr:rowOff>0</xdr:rowOff>
        </xdr:from>
        <xdr:to>
          <xdr:col>3</xdr:col>
          <xdr:colOff>793750</xdr:colOff>
          <xdr:row>19</xdr:row>
          <xdr:rowOff>184150</xdr:rowOff>
        </xdr:to>
        <xdr:sp macro="" textlink="">
          <xdr:nvSpPr>
            <xdr:cNvPr id="26639" name="Check Box 15" hidden="1">
              <a:extLst>
                <a:ext uri="{63B3BB69-23CF-44E3-9099-C40C66FF867C}">
                  <a14:compatExt spid="_x0000_s26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électricité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876300</xdr:colOff>
          <xdr:row>13</xdr:row>
          <xdr:rowOff>0</xdr:rowOff>
        </xdr:from>
        <xdr:to>
          <xdr:col>6</xdr:col>
          <xdr:colOff>927100</xdr:colOff>
          <xdr:row>14</xdr:row>
          <xdr:rowOff>0</xdr:rowOff>
        </xdr:to>
        <xdr:sp macro="" textlink="">
          <xdr:nvSpPr>
            <xdr:cNvPr id="26640" name="Check Box 16" hidden="1">
              <a:extLst>
                <a:ext uri="{63B3BB69-23CF-44E3-9099-C40C66FF867C}">
                  <a14:compatExt spid="_x0000_s26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autre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61</xdr:row>
          <xdr:rowOff>184150</xdr:rowOff>
        </xdr:from>
        <xdr:to>
          <xdr:col>5</xdr:col>
          <xdr:colOff>609600</xdr:colOff>
          <xdr:row>62</xdr:row>
          <xdr:rowOff>171450</xdr:rowOff>
        </xdr:to>
        <xdr:sp macro="" textlink="">
          <xdr:nvSpPr>
            <xdr:cNvPr id="26641" name="Check Box 17" hidden="1">
              <a:extLst>
                <a:ext uri="{63B3BB69-23CF-44E3-9099-C40C66FF867C}">
                  <a14:compatExt spid="_x0000_s26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buanderie (# de personnes)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61</xdr:row>
          <xdr:rowOff>184150</xdr:rowOff>
        </xdr:from>
        <xdr:to>
          <xdr:col>3</xdr:col>
          <xdr:colOff>1174750</xdr:colOff>
          <xdr:row>62</xdr:row>
          <xdr:rowOff>171450</xdr:rowOff>
        </xdr:to>
        <xdr:sp macro="" textlink="">
          <xdr:nvSpPr>
            <xdr:cNvPr id="26642" name="Check Box 18" hidden="1">
              <a:extLst>
                <a:ext uri="{63B3BB69-23CF-44E3-9099-C40C66FF867C}">
                  <a14:compatExt spid="_x0000_s26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assurance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61</xdr:row>
          <xdr:rowOff>12700</xdr:rowOff>
        </xdr:from>
        <xdr:to>
          <xdr:col>4</xdr:col>
          <xdr:colOff>88900</xdr:colOff>
          <xdr:row>62</xdr:row>
          <xdr:rowOff>0</xdr:rowOff>
        </xdr:to>
        <xdr:sp macro="" textlink="">
          <xdr:nvSpPr>
            <xdr:cNvPr id="26643" name="Check Box 19" hidden="1">
              <a:extLst>
                <a:ext uri="{63B3BB69-23CF-44E3-9099-C40C66FF867C}">
                  <a14:compatExt spid="_x0000_s26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poubelle et recyclage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61</xdr:row>
          <xdr:rowOff>184150</xdr:rowOff>
        </xdr:from>
        <xdr:to>
          <xdr:col>2</xdr:col>
          <xdr:colOff>1123950</xdr:colOff>
          <xdr:row>62</xdr:row>
          <xdr:rowOff>171450</xdr:rowOff>
        </xdr:to>
        <xdr:sp macro="" textlink="">
          <xdr:nvSpPr>
            <xdr:cNvPr id="26644" name="Check Box 20" hidden="1">
              <a:extLst>
                <a:ext uri="{63B3BB69-23CF-44E3-9099-C40C66FF867C}">
                  <a14:compatExt spid="_x0000_s26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égout et eau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61</xdr:row>
          <xdr:rowOff>12700</xdr:rowOff>
        </xdr:from>
        <xdr:to>
          <xdr:col>3</xdr:col>
          <xdr:colOff>12700</xdr:colOff>
          <xdr:row>61</xdr:row>
          <xdr:rowOff>184150</xdr:rowOff>
        </xdr:to>
        <xdr:sp macro="" textlink="">
          <xdr:nvSpPr>
            <xdr:cNvPr id="26645" name="Check Box 21" hidden="1">
              <a:extLst>
                <a:ext uri="{63B3BB69-23CF-44E3-9099-C40C66FF867C}">
                  <a14:compatExt spid="_x0000_s26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électricité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61</xdr:row>
          <xdr:rowOff>12700</xdr:rowOff>
        </xdr:from>
        <xdr:to>
          <xdr:col>6</xdr:col>
          <xdr:colOff>781050</xdr:colOff>
          <xdr:row>62</xdr:row>
          <xdr:rowOff>0</xdr:rowOff>
        </xdr:to>
        <xdr:sp macro="" textlink="">
          <xdr:nvSpPr>
            <xdr:cNvPr id="26646" name="Check Box 22" hidden="1">
              <a:extLst>
                <a:ext uri="{63B3BB69-23CF-44E3-9099-C40C66FF867C}">
                  <a14:compatExt spid="_x0000_s26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téléphone (si nécessaire pour l'entrée ou la sécurité)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61</xdr:row>
          <xdr:rowOff>88900</xdr:rowOff>
        </xdr:from>
        <xdr:to>
          <xdr:col>6</xdr:col>
          <xdr:colOff>12700</xdr:colOff>
          <xdr:row>62</xdr:row>
          <xdr:rowOff>279400</xdr:rowOff>
        </xdr:to>
        <xdr:sp macro="" textlink="">
          <xdr:nvSpPr>
            <xdr:cNvPr id="26647" name="Option Button 23" hidden="1">
              <a:extLst>
                <a:ext uri="{63B3BB69-23CF-44E3-9099-C40C66FF867C}">
                  <a14:compatExt spid="_x0000_s26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1085850</xdr:colOff>
          <xdr:row>61</xdr:row>
          <xdr:rowOff>88900</xdr:rowOff>
        </xdr:from>
        <xdr:to>
          <xdr:col>6</xdr:col>
          <xdr:colOff>393700</xdr:colOff>
          <xdr:row>62</xdr:row>
          <xdr:rowOff>279400</xdr:rowOff>
        </xdr:to>
        <xdr:sp macro="" textlink="">
          <xdr:nvSpPr>
            <xdr:cNvPr id="26648" name="Option Button 24" hidden="1">
              <a:extLst>
                <a:ext uri="{63B3BB69-23CF-44E3-9099-C40C66FF867C}">
                  <a14:compatExt spid="_x0000_s26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298450</xdr:colOff>
          <xdr:row>61</xdr:row>
          <xdr:rowOff>88900</xdr:rowOff>
        </xdr:from>
        <xdr:to>
          <xdr:col>6</xdr:col>
          <xdr:colOff>781050</xdr:colOff>
          <xdr:row>62</xdr:row>
          <xdr:rowOff>279400</xdr:rowOff>
        </xdr:to>
        <xdr:sp macro="" textlink="">
          <xdr:nvSpPr>
            <xdr:cNvPr id="26649" name="Option Button 25" hidden="1">
              <a:extLst>
                <a:ext uri="{63B3BB69-23CF-44E3-9099-C40C66FF867C}">
                  <a14:compatExt spid="_x0000_s26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679450</xdr:colOff>
          <xdr:row>61</xdr:row>
          <xdr:rowOff>88900</xdr:rowOff>
        </xdr:from>
        <xdr:to>
          <xdr:col>7</xdr:col>
          <xdr:colOff>285750</xdr:colOff>
          <xdr:row>62</xdr:row>
          <xdr:rowOff>279400</xdr:rowOff>
        </xdr:to>
        <xdr:sp macro="" textlink="">
          <xdr:nvSpPr>
            <xdr:cNvPr id="26650" name="Option Button 26" hidden="1">
              <a:extLst>
                <a:ext uri="{63B3BB69-23CF-44E3-9099-C40C66FF867C}">
                  <a14:compatExt spid="_x0000_s26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xdr:row>
          <xdr:rowOff>0</xdr:rowOff>
        </xdr:from>
        <xdr:to>
          <xdr:col>5</xdr:col>
          <xdr:colOff>793750</xdr:colOff>
          <xdr:row>17</xdr:row>
          <xdr:rowOff>184150</xdr:rowOff>
        </xdr:to>
        <xdr:sp macro="" textlink="">
          <xdr:nvSpPr>
            <xdr:cNvPr id="26651" name="Check Box 27" hidden="1">
              <a:extLst>
                <a:ext uri="{63B3BB69-23CF-44E3-9099-C40C66FF867C}">
                  <a14:compatExt spid="_x0000_s26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17</xdr:row>
          <xdr:rowOff>0</xdr:rowOff>
        </xdr:from>
        <xdr:to>
          <xdr:col>6</xdr:col>
          <xdr:colOff>793750</xdr:colOff>
          <xdr:row>17</xdr:row>
          <xdr:rowOff>184150</xdr:rowOff>
        </xdr:to>
        <xdr:sp macro="" textlink="">
          <xdr:nvSpPr>
            <xdr:cNvPr id="26652" name="Check Box 28" hidden="1">
              <a:extLst>
                <a:ext uri="{63B3BB69-23CF-44E3-9099-C40C66FF867C}">
                  <a14:compatExt spid="_x0000_s26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21</xdr:row>
          <xdr:rowOff>0</xdr:rowOff>
        </xdr:from>
        <xdr:to>
          <xdr:col>1</xdr:col>
          <xdr:colOff>793750</xdr:colOff>
          <xdr:row>21</xdr:row>
          <xdr:rowOff>184150</xdr:rowOff>
        </xdr:to>
        <xdr:sp macro="" textlink="">
          <xdr:nvSpPr>
            <xdr:cNvPr id="26653" name="Check Box 29" hidden="1">
              <a:extLst>
                <a:ext uri="{63B3BB69-23CF-44E3-9099-C40C66FF867C}">
                  <a14:compatExt spid="_x0000_s26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câble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21</xdr:row>
          <xdr:rowOff>0</xdr:rowOff>
        </xdr:from>
        <xdr:to>
          <xdr:col>2</xdr:col>
          <xdr:colOff>793750</xdr:colOff>
          <xdr:row>21</xdr:row>
          <xdr:rowOff>184150</xdr:rowOff>
        </xdr:to>
        <xdr:sp macro="" textlink="">
          <xdr:nvSpPr>
            <xdr:cNvPr id="26654" name="Check Box 30" hidden="1">
              <a:extLst>
                <a:ext uri="{63B3BB69-23CF-44E3-9099-C40C66FF867C}">
                  <a14:compatExt spid="_x0000_s26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internet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21</xdr:row>
          <xdr:rowOff>0</xdr:rowOff>
        </xdr:from>
        <xdr:to>
          <xdr:col>3</xdr:col>
          <xdr:colOff>1174750</xdr:colOff>
          <xdr:row>22</xdr:row>
          <xdr:rowOff>12700</xdr:rowOff>
        </xdr:to>
        <xdr:sp macro="" textlink="">
          <xdr:nvSpPr>
            <xdr:cNvPr id="26655" name="Check Box 31" hidden="1">
              <a:extLst>
                <a:ext uri="{63B3BB69-23CF-44E3-9099-C40C66FF867C}">
                  <a14:compatExt spid="_x0000_s26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stationnement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21</xdr:row>
          <xdr:rowOff>0</xdr:rowOff>
        </xdr:from>
        <xdr:to>
          <xdr:col>4</xdr:col>
          <xdr:colOff>793750</xdr:colOff>
          <xdr:row>21</xdr:row>
          <xdr:rowOff>184150</xdr:rowOff>
        </xdr:to>
        <xdr:sp macro="" textlink="">
          <xdr:nvSpPr>
            <xdr:cNvPr id="26656" name="Check Box 32" hidden="1">
              <a:extLst>
                <a:ext uri="{63B3BB69-23CF-44E3-9099-C40C66FF867C}">
                  <a14:compatExt spid="_x0000_s26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appareils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xdr:row>
          <xdr:rowOff>0</xdr:rowOff>
        </xdr:from>
        <xdr:to>
          <xdr:col>5</xdr:col>
          <xdr:colOff>1155700</xdr:colOff>
          <xdr:row>21</xdr:row>
          <xdr:rowOff>184150</xdr:rowOff>
        </xdr:to>
        <xdr:sp macro="" textlink="">
          <xdr:nvSpPr>
            <xdr:cNvPr id="26657" name="Check Box 33" hidden="1">
              <a:extLst>
                <a:ext uri="{63B3BB69-23CF-44E3-9099-C40C66FF867C}">
                  <a14:compatExt spid="_x0000_s26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CA" sz="1100" b="0" i="0" u="none" strike="noStrike" baseline="0">
                  <a:solidFill>
                    <a:srgbClr val="000000"/>
                  </a:solidFill>
                  <a:latin typeface="Calibri"/>
                  <a:cs typeface="Calibri"/>
                </a:rPr>
                <a:t> air conditionné</a:t>
              </a:r>
            </a:p>
          </xdr:txBody>
        </xdr:sp>
        <xdr:clientData/>
      </xdr:twoCellAnchor>
    </mc:Choice>
    <mc:Fallback/>
  </mc:AlternateContent>
</xdr:wsDr>
</file>

<file path=xl/tables/table1.xml><?xml version="1.0" encoding="utf-8"?>
<table xmlns="http://schemas.openxmlformats.org/spreadsheetml/2006/main" id="1" name="ProvVlook" displayName="ProvVlook" ref="A3:A10" totalsRowShown="0" headerRowDxfId="38" dataDxfId="37">
  <autoFilter ref="A3:A10"/>
  <sortState ref="A4:A10">
    <sortCondition ref="A3:A10"/>
  </sortState>
  <tableColumns count="1">
    <tableColumn id="1" name="Province" dataDxfId="36"/>
  </tableColumns>
  <tableStyleInfo name="TableStyleLight18" showFirstColumn="0" showLastColumn="0" showRowStripes="1" showColumnStripes="0"/>
</table>
</file>

<file path=xl/tables/table2.xml><?xml version="1.0" encoding="utf-8"?>
<table xmlns="http://schemas.openxmlformats.org/spreadsheetml/2006/main" id="2" name="BedVlook" displayName="BedVlook" ref="B3:C9" totalsRowShown="0" headerRowDxfId="35" dataDxfId="34">
  <autoFilter ref="B3:C9"/>
  <tableColumns count="2">
    <tableColumn id="3" name="Vlookbed" dataDxfId="33"/>
    <tableColumn id="1" name="Bedroom" dataDxfId="32"/>
  </tableColumns>
  <tableStyleInfo name="TableStyleLight18" showFirstColumn="0" showLastColumn="0" showRowStripes="1" showColumnStripes="0"/>
</table>
</file>

<file path=xl/tables/table3.xml><?xml version="1.0" encoding="utf-8"?>
<table xmlns="http://schemas.openxmlformats.org/spreadsheetml/2006/main" id="3" name="ENVlook" displayName="ENVlook" ref="D3:E6" totalsRowShown="0" headerRowDxfId="31" dataDxfId="30">
  <autoFilter ref="D3:E6"/>
  <tableColumns count="2">
    <tableColumn id="1" name="VlookEN" dataDxfId="29"/>
    <tableColumn id="2" name="Energy" dataDxfId="28"/>
  </tableColumns>
  <tableStyleInfo name="TableStyleLight18" showFirstColumn="0" showLastColumn="0" showRowStripes="1" showColumnStripes="0"/>
</table>
</file>

<file path=xl/tables/table4.xml><?xml version="1.0" encoding="utf-8"?>
<table xmlns="http://schemas.openxmlformats.org/spreadsheetml/2006/main" id="4" name="TypeVlook" displayName="TypeVlook" ref="F3:G5" totalsRowShown="0" headerRowDxfId="27" dataDxfId="26">
  <autoFilter ref="F3:G5"/>
  <tableColumns count="2">
    <tableColumn id="1" name="VLookApt" dataDxfId="25"/>
    <tableColumn id="2" name="Type" dataDxfId="24"/>
  </tableColumns>
  <tableStyleInfo name="TableStyleLight18" showFirstColumn="0" showLastColumn="0" showRowStripes="1" showColumnStripes="0"/>
</table>
</file>

<file path=xl/tables/table5.xml><?xml version="1.0" encoding="utf-8"?>
<table xmlns="http://schemas.openxmlformats.org/spreadsheetml/2006/main" id="5" name="UtilityTable" displayName="UtilityTable" ref="I3:J6" totalsRowShown="0" headerRowDxfId="23" dataDxfId="22">
  <autoFilter ref="I3:J6"/>
  <tableColumns count="2">
    <tableColumn id="1" name="Utilities" dataDxfId="21"/>
    <tableColumn id="2" name="Included" dataDxfId="20"/>
  </tableColumns>
  <tableStyleInfo name="TableStyleLight18" showFirstColumn="0" showLastColumn="0" showRowStripes="1" showColumnStripes="0"/>
</table>
</file>

<file path=xl/tables/table6.xml><?xml version="1.0" encoding="utf-8"?>
<table xmlns="http://schemas.openxmlformats.org/spreadsheetml/2006/main" id="7" name="Table7" displayName="Table7" ref="A14:C21" totalsRowCount="1" headerRowDxfId="19" dataDxfId="18" totalsRowDxfId="17">
  <autoFilter ref="A14:C20"/>
  <tableColumns count="3">
    <tableColumn id="1" name="Service" dataDxfId="16" totalsRowDxfId="15"/>
    <tableColumn id="2" name="Included" dataDxfId="14" totalsRowDxfId="13"/>
    <tableColumn id="3" name="Cost" totalsRowFunction="custom" dataDxfId="12" totalsRowDxfId="11">
      <totalsRowFormula>IF(AND(OR('Feuille de calcul'!E10="ON",'Feuille de calcul'!E10="IPE",'Feuille de calcul'!E10="CB",'Feuille de calcul'!E10="AB"),COUNTIF('Feuille de calcul'!F37:F44,"Oui")&gt;0),SUM(C15:C20),0)</totalsRowFormula>
    </tableColumn>
  </tableColumns>
  <tableStyleInfo name="TableStyleMedium1" showFirstColumn="0" showLastColumn="0" showRowStripes="1" showColumnStripes="0"/>
</table>
</file>

<file path=xl/tables/table7.xml><?xml version="1.0" encoding="utf-8"?>
<table xmlns="http://schemas.openxmlformats.org/spreadsheetml/2006/main" id="6" name="Table6" displayName="Table6" ref="A1:I111" totalsRowShown="0" headerRowDxfId="10" dataDxfId="9" dataCellStyle="Currency 2">
  <autoFilter ref="A1:I111"/>
  <sortState ref="A2:I111">
    <sortCondition ref="A1:A111"/>
  </sortState>
  <tableColumns count="9">
    <tableColumn id="1" name="CODE" dataDxfId="8"/>
    <tableColumn id="2" name="Heat" dataDxfId="7" dataCellStyle="Currency 2"/>
    <tableColumn id="3" name="Electricity" dataDxfId="6" dataCellStyle="Currency 2"/>
    <tableColumn id="4" name="Gas" dataDxfId="5" dataCellStyle="Currency 2"/>
    <tableColumn id="5" name="Water and Sewer" dataDxfId="4" dataCellStyle="Currency 2"/>
    <tableColumn id="6" name="Garbage and Recycling" dataDxfId="3" dataCellStyle="Currency 2"/>
    <tableColumn id="7" name="Insurance" dataDxfId="2" dataCellStyle="Currency 2"/>
    <tableColumn id="8" name="Telephone" dataDxfId="1" dataCellStyle="Currency 2"/>
    <tableColumn id="9" name="Laundry" dataDxfId="0" dataCellStyle="Currency 2"/>
  </tableColumns>
  <tableStyleInfo name="TableStyleLight16"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8.xml"/><Relationship Id="rId13" Type="http://schemas.openxmlformats.org/officeDocument/2006/relationships/ctrlProp" Target="../ctrlProps/ctrlProp43.xml"/><Relationship Id="rId18" Type="http://schemas.openxmlformats.org/officeDocument/2006/relationships/ctrlProp" Target="../ctrlProps/ctrlProp48.xml"/><Relationship Id="rId26" Type="http://schemas.openxmlformats.org/officeDocument/2006/relationships/ctrlProp" Target="../ctrlProps/ctrlProp56.xml"/><Relationship Id="rId3" Type="http://schemas.openxmlformats.org/officeDocument/2006/relationships/vmlDrawing" Target="../drawings/vmlDrawing2.vml"/><Relationship Id="rId21" Type="http://schemas.openxmlformats.org/officeDocument/2006/relationships/ctrlProp" Target="../ctrlProps/ctrlProp51.xml"/><Relationship Id="rId34" Type="http://schemas.openxmlformats.org/officeDocument/2006/relationships/ctrlProp" Target="../ctrlProps/ctrlProp64.xml"/><Relationship Id="rId7" Type="http://schemas.openxmlformats.org/officeDocument/2006/relationships/ctrlProp" Target="../ctrlProps/ctrlProp37.xml"/><Relationship Id="rId12" Type="http://schemas.openxmlformats.org/officeDocument/2006/relationships/ctrlProp" Target="../ctrlProps/ctrlProp42.xml"/><Relationship Id="rId17" Type="http://schemas.openxmlformats.org/officeDocument/2006/relationships/ctrlProp" Target="../ctrlProps/ctrlProp47.xml"/><Relationship Id="rId25" Type="http://schemas.openxmlformats.org/officeDocument/2006/relationships/ctrlProp" Target="../ctrlProps/ctrlProp55.xml"/><Relationship Id="rId33" Type="http://schemas.openxmlformats.org/officeDocument/2006/relationships/ctrlProp" Target="../ctrlProps/ctrlProp63.xml"/><Relationship Id="rId2" Type="http://schemas.openxmlformats.org/officeDocument/2006/relationships/drawing" Target="../drawings/drawing2.xml"/><Relationship Id="rId16" Type="http://schemas.openxmlformats.org/officeDocument/2006/relationships/ctrlProp" Target="../ctrlProps/ctrlProp46.xml"/><Relationship Id="rId20" Type="http://schemas.openxmlformats.org/officeDocument/2006/relationships/ctrlProp" Target="../ctrlProps/ctrlProp50.xml"/><Relationship Id="rId29"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6.xml"/><Relationship Id="rId11" Type="http://schemas.openxmlformats.org/officeDocument/2006/relationships/ctrlProp" Target="../ctrlProps/ctrlProp41.xml"/><Relationship Id="rId24" Type="http://schemas.openxmlformats.org/officeDocument/2006/relationships/ctrlProp" Target="../ctrlProps/ctrlProp54.xml"/><Relationship Id="rId32" Type="http://schemas.openxmlformats.org/officeDocument/2006/relationships/ctrlProp" Target="../ctrlProps/ctrlProp62.xml"/><Relationship Id="rId5" Type="http://schemas.openxmlformats.org/officeDocument/2006/relationships/ctrlProp" Target="../ctrlProps/ctrlProp35.xml"/><Relationship Id="rId15" Type="http://schemas.openxmlformats.org/officeDocument/2006/relationships/ctrlProp" Target="../ctrlProps/ctrlProp45.xml"/><Relationship Id="rId23" Type="http://schemas.openxmlformats.org/officeDocument/2006/relationships/ctrlProp" Target="../ctrlProps/ctrlProp53.xml"/><Relationship Id="rId28" Type="http://schemas.openxmlformats.org/officeDocument/2006/relationships/ctrlProp" Target="../ctrlProps/ctrlProp58.xml"/><Relationship Id="rId36" Type="http://schemas.openxmlformats.org/officeDocument/2006/relationships/ctrlProp" Target="../ctrlProps/ctrlProp66.xml"/><Relationship Id="rId10" Type="http://schemas.openxmlformats.org/officeDocument/2006/relationships/ctrlProp" Target="../ctrlProps/ctrlProp40.xml"/><Relationship Id="rId19" Type="http://schemas.openxmlformats.org/officeDocument/2006/relationships/ctrlProp" Target="../ctrlProps/ctrlProp49.xml"/><Relationship Id="rId31" Type="http://schemas.openxmlformats.org/officeDocument/2006/relationships/ctrlProp" Target="../ctrlProps/ctrlProp61.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 Id="rId22" Type="http://schemas.openxmlformats.org/officeDocument/2006/relationships/ctrlProp" Target="../ctrlProps/ctrlProp52.xml"/><Relationship Id="rId27" Type="http://schemas.openxmlformats.org/officeDocument/2006/relationships/ctrlProp" Target="../ctrlProps/ctrlProp57.xml"/><Relationship Id="rId30" Type="http://schemas.openxmlformats.org/officeDocument/2006/relationships/ctrlProp" Target="../ctrlProps/ctrlProp60.xml"/><Relationship Id="rId35" Type="http://schemas.openxmlformats.org/officeDocument/2006/relationships/ctrlProp" Target="../ctrlProps/ctrlProp6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1.xml"/><Relationship Id="rId13" Type="http://schemas.openxmlformats.org/officeDocument/2006/relationships/ctrlProp" Target="../ctrlProps/ctrlProp76.xml"/><Relationship Id="rId18" Type="http://schemas.openxmlformats.org/officeDocument/2006/relationships/ctrlProp" Target="../ctrlProps/ctrlProp81.xml"/><Relationship Id="rId26" Type="http://schemas.openxmlformats.org/officeDocument/2006/relationships/ctrlProp" Target="../ctrlProps/ctrlProp89.xml"/><Relationship Id="rId3" Type="http://schemas.openxmlformats.org/officeDocument/2006/relationships/vmlDrawing" Target="../drawings/vmlDrawing3.vml"/><Relationship Id="rId21" Type="http://schemas.openxmlformats.org/officeDocument/2006/relationships/ctrlProp" Target="../ctrlProps/ctrlProp84.xml"/><Relationship Id="rId34" Type="http://schemas.openxmlformats.org/officeDocument/2006/relationships/ctrlProp" Target="../ctrlProps/ctrlProp97.xml"/><Relationship Id="rId7" Type="http://schemas.openxmlformats.org/officeDocument/2006/relationships/ctrlProp" Target="../ctrlProps/ctrlProp70.xml"/><Relationship Id="rId12" Type="http://schemas.openxmlformats.org/officeDocument/2006/relationships/ctrlProp" Target="../ctrlProps/ctrlProp75.xml"/><Relationship Id="rId17" Type="http://schemas.openxmlformats.org/officeDocument/2006/relationships/ctrlProp" Target="../ctrlProps/ctrlProp80.xml"/><Relationship Id="rId25" Type="http://schemas.openxmlformats.org/officeDocument/2006/relationships/ctrlProp" Target="../ctrlProps/ctrlProp88.xml"/><Relationship Id="rId33" Type="http://schemas.openxmlformats.org/officeDocument/2006/relationships/ctrlProp" Target="../ctrlProps/ctrlProp96.xml"/><Relationship Id="rId2" Type="http://schemas.openxmlformats.org/officeDocument/2006/relationships/drawing" Target="../drawings/drawing3.xml"/><Relationship Id="rId16" Type="http://schemas.openxmlformats.org/officeDocument/2006/relationships/ctrlProp" Target="../ctrlProps/ctrlProp79.xml"/><Relationship Id="rId20" Type="http://schemas.openxmlformats.org/officeDocument/2006/relationships/ctrlProp" Target="../ctrlProps/ctrlProp83.xml"/><Relationship Id="rId29" Type="http://schemas.openxmlformats.org/officeDocument/2006/relationships/ctrlProp" Target="../ctrlProps/ctrlProp92.xml"/><Relationship Id="rId1" Type="http://schemas.openxmlformats.org/officeDocument/2006/relationships/printerSettings" Target="../printerSettings/printerSettings3.bin"/><Relationship Id="rId6" Type="http://schemas.openxmlformats.org/officeDocument/2006/relationships/ctrlProp" Target="../ctrlProps/ctrlProp69.xml"/><Relationship Id="rId11" Type="http://schemas.openxmlformats.org/officeDocument/2006/relationships/ctrlProp" Target="../ctrlProps/ctrlProp74.xml"/><Relationship Id="rId24" Type="http://schemas.openxmlformats.org/officeDocument/2006/relationships/ctrlProp" Target="../ctrlProps/ctrlProp87.xml"/><Relationship Id="rId32" Type="http://schemas.openxmlformats.org/officeDocument/2006/relationships/ctrlProp" Target="../ctrlProps/ctrlProp95.xml"/><Relationship Id="rId37" Type="http://schemas.openxmlformats.org/officeDocument/2006/relationships/comments" Target="../comments2.xml"/><Relationship Id="rId5" Type="http://schemas.openxmlformats.org/officeDocument/2006/relationships/ctrlProp" Target="../ctrlProps/ctrlProp68.xml"/><Relationship Id="rId15" Type="http://schemas.openxmlformats.org/officeDocument/2006/relationships/ctrlProp" Target="../ctrlProps/ctrlProp78.xml"/><Relationship Id="rId23" Type="http://schemas.openxmlformats.org/officeDocument/2006/relationships/ctrlProp" Target="../ctrlProps/ctrlProp86.xml"/><Relationship Id="rId28" Type="http://schemas.openxmlformats.org/officeDocument/2006/relationships/ctrlProp" Target="../ctrlProps/ctrlProp91.xml"/><Relationship Id="rId36" Type="http://schemas.openxmlformats.org/officeDocument/2006/relationships/ctrlProp" Target="../ctrlProps/ctrlProp99.xml"/><Relationship Id="rId10" Type="http://schemas.openxmlformats.org/officeDocument/2006/relationships/ctrlProp" Target="../ctrlProps/ctrlProp73.xml"/><Relationship Id="rId19" Type="http://schemas.openxmlformats.org/officeDocument/2006/relationships/ctrlProp" Target="../ctrlProps/ctrlProp82.xml"/><Relationship Id="rId31" Type="http://schemas.openxmlformats.org/officeDocument/2006/relationships/ctrlProp" Target="../ctrlProps/ctrlProp94.xml"/><Relationship Id="rId4" Type="http://schemas.openxmlformats.org/officeDocument/2006/relationships/ctrlProp" Target="../ctrlProps/ctrlProp67.xml"/><Relationship Id="rId9" Type="http://schemas.openxmlformats.org/officeDocument/2006/relationships/ctrlProp" Target="../ctrlProps/ctrlProp72.xml"/><Relationship Id="rId14" Type="http://schemas.openxmlformats.org/officeDocument/2006/relationships/ctrlProp" Target="../ctrlProps/ctrlProp77.xml"/><Relationship Id="rId22" Type="http://schemas.openxmlformats.org/officeDocument/2006/relationships/ctrlProp" Target="../ctrlProps/ctrlProp85.xml"/><Relationship Id="rId27" Type="http://schemas.openxmlformats.org/officeDocument/2006/relationships/ctrlProp" Target="../ctrlProps/ctrlProp90.xml"/><Relationship Id="rId30" Type="http://schemas.openxmlformats.org/officeDocument/2006/relationships/ctrlProp" Target="../ctrlProps/ctrlProp93.xml"/><Relationship Id="rId35" Type="http://schemas.openxmlformats.org/officeDocument/2006/relationships/ctrlProp" Target="../ctrlProps/ctrlProp98.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04.xml"/><Relationship Id="rId13" Type="http://schemas.openxmlformats.org/officeDocument/2006/relationships/ctrlProp" Target="../ctrlProps/ctrlProp109.xml"/><Relationship Id="rId18" Type="http://schemas.openxmlformats.org/officeDocument/2006/relationships/ctrlProp" Target="../ctrlProps/ctrlProp114.xml"/><Relationship Id="rId26" Type="http://schemas.openxmlformats.org/officeDocument/2006/relationships/ctrlProp" Target="../ctrlProps/ctrlProp122.xml"/><Relationship Id="rId3" Type="http://schemas.openxmlformats.org/officeDocument/2006/relationships/vmlDrawing" Target="../drawings/vmlDrawing4.vml"/><Relationship Id="rId21" Type="http://schemas.openxmlformats.org/officeDocument/2006/relationships/ctrlProp" Target="../ctrlProps/ctrlProp117.xml"/><Relationship Id="rId34" Type="http://schemas.openxmlformats.org/officeDocument/2006/relationships/ctrlProp" Target="../ctrlProps/ctrlProp130.xml"/><Relationship Id="rId7" Type="http://schemas.openxmlformats.org/officeDocument/2006/relationships/ctrlProp" Target="../ctrlProps/ctrlProp103.xml"/><Relationship Id="rId12" Type="http://schemas.openxmlformats.org/officeDocument/2006/relationships/ctrlProp" Target="../ctrlProps/ctrlProp108.xml"/><Relationship Id="rId17" Type="http://schemas.openxmlformats.org/officeDocument/2006/relationships/ctrlProp" Target="../ctrlProps/ctrlProp113.xml"/><Relationship Id="rId25" Type="http://schemas.openxmlformats.org/officeDocument/2006/relationships/ctrlProp" Target="../ctrlProps/ctrlProp121.xml"/><Relationship Id="rId33" Type="http://schemas.openxmlformats.org/officeDocument/2006/relationships/ctrlProp" Target="../ctrlProps/ctrlProp129.xml"/><Relationship Id="rId2" Type="http://schemas.openxmlformats.org/officeDocument/2006/relationships/drawing" Target="../drawings/drawing4.xml"/><Relationship Id="rId16" Type="http://schemas.openxmlformats.org/officeDocument/2006/relationships/ctrlProp" Target="../ctrlProps/ctrlProp112.xml"/><Relationship Id="rId20" Type="http://schemas.openxmlformats.org/officeDocument/2006/relationships/ctrlProp" Target="../ctrlProps/ctrlProp116.xml"/><Relationship Id="rId29" Type="http://schemas.openxmlformats.org/officeDocument/2006/relationships/ctrlProp" Target="../ctrlProps/ctrlProp125.xml"/><Relationship Id="rId1" Type="http://schemas.openxmlformats.org/officeDocument/2006/relationships/printerSettings" Target="../printerSettings/printerSettings4.bin"/><Relationship Id="rId6" Type="http://schemas.openxmlformats.org/officeDocument/2006/relationships/ctrlProp" Target="../ctrlProps/ctrlProp102.xml"/><Relationship Id="rId11" Type="http://schemas.openxmlformats.org/officeDocument/2006/relationships/ctrlProp" Target="../ctrlProps/ctrlProp107.xml"/><Relationship Id="rId24" Type="http://schemas.openxmlformats.org/officeDocument/2006/relationships/ctrlProp" Target="../ctrlProps/ctrlProp120.xml"/><Relationship Id="rId32" Type="http://schemas.openxmlformats.org/officeDocument/2006/relationships/ctrlProp" Target="../ctrlProps/ctrlProp128.xml"/><Relationship Id="rId37" Type="http://schemas.openxmlformats.org/officeDocument/2006/relationships/comments" Target="../comments3.xml"/><Relationship Id="rId5" Type="http://schemas.openxmlformats.org/officeDocument/2006/relationships/ctrlProp" Target="../ctrlProps/ctrlProp101.xml"/><Relationship Id="rId15" Type="http://schemas.openxmlformats.org/officeDocument/2006/relationships/ctrlProp" Target="../ctrlProps/ctrlProp111.xml"/><Relationship Id="rId23" Type="http://schemas.openxmlformats.org/officeDocument/2006/relationships/ctrlProp" Target="../ctrlProps/ctrlProp119.xml"/><Relationship Id="rId28" Type="http://schemas.openxmlformats.org/officeDocument/2006/relationships/ctrlProp" Target="../ctrlProps/ctrlProp124.xml"/><Relationship Id="rId36" Type="http://schemas.openxmlformats.org/officeDocument/2006/relationships/ctrlProp" Target="../ctrlProps/ctrlProp132.xml"/><Relationship Id="rId10" Type="http://schemas.openxmlformats.org/officeDocument/2006/relationships/ctrlProp" Target="../ctrlProps/ctrlProp106.xml"/><Relationship Id="rId19" Type="http://schemas.openxmlformats.org/officeDocument/2006/relationships/ctrlProp" Target="../ctrlProps/ctrlProp115.xml"/><Relationship Id="rId31" Type="http://schemas.openxmlformats.org/officeDocument/2006/relationships/ctrlProp" Target="../ctrlProps/ctrlProp127.xml"/><Relationship Id="rId4" Type="http://schemas.openxmlformats.org/officeDocument/2006/relationships/ctrlProp" Target="../ctrlProps/ctrlProp100.xml"/><Relationship Id="rId9" Type="http://schemas.openxmlformats.org/officeDocument/2006/relationships/ctrlProp" Target="../ctrlProps/ctrlProp105.xml"/><Relationship Id="rId14" Type="http://schemas.openxmlformats.org/officeDocument/2006/relationships/ctrlProp" Target="../ctrlProps/ctrlProp110.xml"/><Relationship Id="rId22" Type="http://schemas.openxmlformats.org/officeDocument/2006/relationships/ctrlProp" Target="../ctrlProps/ctrlProp118.xml"/><Relationship Id="rId27" Type="http://schemas.openxmlformats.org/officeDocument/2006/relationships/ctrlProp" Target="../ctrlProps/ctrlProp123.xml"/><Relationship Id="rId30" Type="http://schemas.openxmlformats.org/officeDocument/2006/relationships/ctrlProp" Target="../ctrlProps/ctrlProp126.xml"/><Relationship Id="rId35" Type="http://schemas.openxmlformats.org/officeDocument/2006/relationships/ctrlProp" Target="../ctrlProps/ctrlProp13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37.xml"/><Relationship Id="rId13" Type="http://schemas.openxmlformats.org/officeDocument/2006/relationships/ctrlProp" Target="../ctrlProps/ctrlProp142.xml"/><Relationship Id="rId18" Type="http://schemas.openxmlformats.org/officeDocument/2006/relationships/ctrlProp" Target="../ctrlProps/ctrlProp147.xml"/><Relationship Id="rId26" Type="http://schemas.openxmlformats.org/officeDocument/2006/relationships/ctrlProp" Target="../ctrlProps/ctrlProp155.xml"/><Relationship Id="rId3" Type="http://schemas.openxmlformats.org/officeDocument/2006/relationships/vmlDrawing" Target="../drawings/vmlDrawing5.vml"/><Relationship Id="rId21" Type="http://schemas.openxmlformats.org/officeDocument/2006/relationships/ctrlProp" Target="../ctrlProps/ctrlProp150.xml"/><Relationship Id="rId34" Type="http://schemas.openxmlformats.org/officeDocument/2006/relationships/ctrlProp" Target="../ctrlProps/ctrlProp163.xml"/><Relationship Id="rId7" Type="http://schemas.openxmlformats.org/officeDocument/2006/relationships/ctrlProp" Target="../ctrlProps/ctrlProp136.xml"/><Relationship Id="rId12" Type="http://schemas.openxmlformats.org/officeDocument/2006/relationships/ctrlProp" Target="../ctrlProps/ctrlProp141.xml"/><Relationship Id="rId17" Type="http://schemas.openxmlformats.org/officeDocument/2006/relationships/ctrlProp" Target="../ctrlProps/ctrlProp146.xml"/><Relationship Id="rId25" Type="http://schemas.openxmlformats.org/officeDocument/2006/relationships/ctrlProp" Target="../ctrlProps/ctrlProp154.xml"/><Relationship Id="rId33" Type="http://schemas.openxmlformats.org/officeDocument/2006/relationships/ctrlProp" Target="../ctrlProps/ctrlProp162.xml"/><Relationship Id="rId2" Type="http://schemas.openxmlformats.org/officeDocument/2006/relationships/drawing" Target="../drawings/drawing5.xml"/><Relationship Id="rId16" Type="http://schemas.openxmlformats.org/officeDocument/2006/relationships/ctrlProp" Target="../ctrlProps/ctrlProp145.xml"/><Relationship Id="rId20" Type="http://schemas.openxmlformats.org/officeDocument/2006/relationships/ctrlProp" Target="../ctrlProps/ctrlProp149.xml"/><Relationship Id="rId29" Type="http://schemas.openxmlformats.org/officeDocument/2006/relationships/ctrlProp" Target="../ctrlProps/ctrlProp158.xml"/><Relationship Id="rId1" Type="http://schemas.openxmlformats.org/officeDocument/2006/relationships/printerSettings" Target="../printerSettings/printerSettings5.bin"/><Relationship Id="rId6" Type="http://schemas.openxmlformats.org/officeDocument/2006/relationships/ctrlProp" Target="../ctrlProps/ctrlProp135.xml"/><Relationship Id="rId11" Type="http://schemas.openxmlformats.org/officeDocument/2006/relationships/ctrlProp" Target="../ctrlProps/ctrlProp140.xml"/><Relationship Id="rId24" Type="http://schemas.openxmlformats.org/officeDocument/2006/relationships/ctrlProp" Target="../ctrlProps/ctrlProp153.xml"/><Relationship Id="rId32" Type="http://schemas.openxmlformats.org/officeDocument/2006/relationships/ctrlProp" Target="../ctrlProps/ctrlProp161.xml"/><Relationship Id="rId37" Type="http://schemas.openxmlformats.org/officeDocument/2006/relationships/comments" Target="../comments4.xml"/><Relationship Id="rId5" Type="http://schemas.openxmlformats.org/officeDocument/2006/relationships/ctrlProp" Target="../ctrlProps/ctrlProp134.xml"/><Relationship Id="rId15" Type="http://schemas.openxmlformats.org/officeDocument/2006/relationships/ctrlProp" Target="../ctrlProps/ctrlProp144.xml"/><Relationship Id="rId23" Type="http://schemas.openxmlformats.org/officeDocument/2006/relationships/ctrlProp" Target="../ctrlProps/ctrlProp152.xml"/><Relationship Id="rId28" Type="http://schemas.openxmlformats.org/officeDocument/2006/relationships/ctrlProp" Target="../ctrlProps/ctrlProp157.xml"/><Relationship Id="rId36" Type="http://schemas.openxmlformats.org/officeDocument/2006/relationships/ctrlProp" Target="../ctrlProps/ctrlProp165.xml"/><Relationship Id="rId10" Type="http://schemas.openxmlformats.org/officeDocument/2006/relationships/ctrlProp" Target="../ctrlProps/ctrlProp139.xml"/><Relationship Id="rId19" Type="http://schemas.openxmlformats.org/officeDocument/2006/relationships/ctrlProp" Target="../ctrlProps/ctrlProp148.xml"/><Relationship Id="rId31" Type="http://schemas.openxmlformats.org/officeDocument/2006/relationships/ctrlProp" Target="../ctrlProps/ctrlProp160.xml"/><Relationship Id="rId4" Type="http://schemas.openxmlformats.org/officeDocument/2006/relationships/ctrlProp" Target="../ctrlProps/ctrlProp133.xml"/><Relationship Id="rId9" Type="http://schemas.openxmlformats.org/officeDocument/2006/relationships/ctrlProp" Target="../ctrlProps/ctrlProp138.xml"/><Relationship Id="rId14" Type="http://schemas.openxmlformats.org/officeDocument/2006/relationships/ctrlProp" Target="../ctrlProps/ctrlProp143.xml"/><Relationship Id="rId22" Type="http://schemas.openxmlformats.org/officeDocument/2006/relationships/ctrlProp" Target="../ctrlProps/ctrlProp151.xml"/><Relationship Id="rId27" Type="http://schemas.openxmlformats.org/officeDocument/2006/relationships/ctrlProp" Target="../ctrlProps/ctrlProp156.xml"/><Relationship Id="rId30" Type="http://schemas.openxmlformats.org/officeDocument/2006/relationships/ctrlProp" Target="../ctrlProps/ctrlProp159.xml"/><Relationship Id="rId35" Type="http://schemas.openxmlformats.org/officeDocument/2006/relationships/ctrlProp" Target="../ctrlProps/ctrlProp16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8.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S102"/>
  <sheetViews>
    <sheetView workbookViewId="0">
      <selection activeCell="A2" sqref="A2"/>
    </sheetView>
  </sheetViews>
  <sheetFormatPr baseColWidth="10" defaultColWidth="11.453125" defaultRowHeight="12.5"/>
  <cols>
    <col min="1" max="1" width="24.453125" style="1" customWidth="1"/>
    <col min="2" max="3" width="17.1796875" style="1" customWidth="1"/>
    <col min="4" max="4" width="22.453125" style="1" customWidth="1"/>
    <col min="5" max="5" width="20.1796875" style="1" customWidth="1"/>
    <col min="6" max="6" width="18.1796875" style="1" customWidth="1"/>
    <col min="7" max="7" width="17.7265625" style="1" customWidth="1"/>
    <col min="8" max="8" width="13.1796875" style="1" customWidth="1"/>
    <col min="9" max="16384" width="11.453125" style="1"/>
  </cols>
  <sheetData>
    <row r="1" spans="1:8" ht="18.5" thickBot="1">
      <c r="A1" s="242" t="s">
        <v>297</v>
      </c>
      <c r="B1" s="243"/>
      <c r="C1" s="243"/>
      <c r="D1" s="243"/>
      <c r="E1" s="243"/>
      <c r="F1" s="243"/>
      <c r="G1" s="243"/>
      <c r="H1" s="244"/>
    </row>
    <row r="2" spans="1:8" ht="15" customHeight="1" thickBot="1">
      <c r="A2" s="101" t="s">
        <v>150</v>
      </c>
      <c r="B2" s="184"/>
      <c r="C2" s="245"/>
      <c r="D2" s="245"/>
      <c r="E2" s="144" t="s">
        <v>127</v>
      </c>
      <c r="F2" s="193"/>
      <c r="G2" s="100" t="s">
        <v>151</v>
      </c>
      <c r="H2" s="194"/>
    </row>
    <row r="3" spans="1:8" ht="8.15" customHeight="1">
      <c r="A3" s="96"/>
      <c r="B3" s="95"/>
      <c r="C3" s="95"/>
      <c r="D3" s="95"/>
      <c r="E3" s="6"/>
      <c r="F3" s="6"/>
      <c r="G3" s="6"/>
      <c r="H3" s="94"/>
    </row>
    <row r="4" spans="1:8" ht="14.25" customHeight="1">
      <c r="A4" s="98" t="s">
        <v>146</v>
      </c>
      <c r="B4" s="97"/>
      <c r="C4" s="97"/>
      <c r="D4" s="97"/>
      <c r="E4" s="6"/>
      <c r="F4" s="6"/>
      <c r="G4" s="6"/>
      <c r="H4" s="94"/>
    </row>
    <row r="5" spans="1:8" ht="8.15" customHeight="1" thickBot="1">
      <c r="A5" s="96"/>
      <c r="B5" s="95"/>
      <c r="C5" s="95"/>
      <c r="D5" s="95"/>
      <c r="E5" s="6"/>
      <c r="F5" s="6"/>
      <c r="G5" s="6"/>
      <c r="H5" s="94"/>
    </row>
    <row r="6" spans="1:8" ht="13.5" thickBot="1">
      <c r="A6" s="246" t="s">
        <v>239</v>
      </c>
      <c r="B6" s="247"/>
      <c r="C6" s="247"/>
      <c r="D6" s="247"/>
      <c r="E6" s="247"/>
      <c r="F6" s="247"/>
      <c r="G6" s="247"/>
      <c r="H6" s="248"/>
    </row>
    <row r="7" spans="1:8" ht="15" customHeight="1">
      <c r="A7" s="93" t="s">
        <v>137</v>
      </c>
      <c r="B7" s="185"/>
      <c r="C7" s="249"/>
      <c r="D7" s="249"/>
      <c r="E7" s="249"/>
      <c r="F7" s="249"/>
      <c r="G7" s="92" t="s">
        <v>149</v>
      </c>
      <c r="H7" s="195"/>
    </row>
    <row r="8" spans="1:8" s="22" customFormat="1" ht="8.25" customHeight="1">
      <c r="A8" s="90"/>
      <c r="B8" s="88"/>
      <c r="C8" s="88"/>
      <c r="D8" s="88"/>
      <c r="E8" s="88"/>
      <c r="F8" s="89"/>
      <c r="G8" s="88"/>
      <c r="H8" s="87"/>
    </row>
    <row r="9" spans="1:8" ht="13">
      <c r="A9" s="86" t="s">
        <v>134</v>
      </c>
      <c r="B9" s="85" t="s">
        <v>135</v>
      </c>
      <c r="C9" s="84"/>
      <c r="D9" s="84"/>
      <c r="E9" s="84" t="s">
        <v>0</v>
      </c>
      <c r="F9" s="84" t="s">
        <v>147</v>
      </c>
      <c r="G9" s="83"/>
      <c r="H9" s="82" t="s">
        <v>136</v>
      </c>
    </row>
    <row r="10" spans="1:8" ht="15" customHeight="1">
      <c r="A10" s="79"/>
      <c r="B10" s="196"/>
      <c r="C10" s="196"/>
      <c r="D10" s="196"/>
      <c r="E10" s="196"/>
      <c r="F10" s="69"/>
      <c r="G10" s="73"/>
      <c r="H10" s="197"/>
    </row>
    <row r="11" spans="1:8" ht="9.75" customHeight="1">
      <c r="A11" s="79"/>
      <c r="B11" s="73"/>
      <c r="C11" s="73"/>
      <c r="D11" s="73"/>
      <c r="E11" s="73"/>
      <c r="F11" s="73"/>
      <c r="G11" s="73"/>
      <c r="H11" s="45"/>
    </row>
    <row r="12" spans="1:8" ht="13">
      <c r="A12" s="49" t="s">
        <v>138</v>
      </c>
      <c r="B12" s="198"/>
      <c r="C12" s="50" t="s">
        <v>154</v>
      </c>
      <c r="D12" s="73"/>
      <c r="E12" s="73"/>
      <c r="F12" s="73"/>
      <c r="G12" s="26" t="s">
        <v>148</v>
      </c>
      <c r="H12" s="199">
        <v>0.3</v>
      </c>
    </row>
    <row r="13" spans="1:8" ht="9.75" customHeight="1">
      <c r="A13" s="60"/>
      <c r="B13" s="76"/>
      <c r="C13" s="75"/>
      <c r="D13" s="73"/>
      <c r="E13" s="73"/>
      <c r="F13" s="73"/>
      <c r="G13" s="71"/>
      <c r="H13" s="72"/>
    </row>
    <row r="14" spans="1:8" ht="15" customHeight="1">
      <c r="A14" s="49" t="s">
        <v>139</v>
      </c>
      <c r="B14" s="186"/>
      <c r="C14" s="186"/>
      <c r="D14" s="186"/>
      <c r="E14" s="186"/>
      <c r="F14" s="186"/>
      <c r="G14" s="187"/>
      <c r="H14" s="200"/>
    </row>
    <row r="15" spans="1:8" ht="9.75" customHeight="1">
      <c r="A15" s="74"/>
      <c r="B15" s="73"/>
      <c r="C15" s="73"/>
      <c r="D15" s="73"/>
      <c r="E15" s="73"/>
      <c r="F15" s="73"/>
      <c r="G15" s="73"/>
      <c r="H15" s="72"/>
    </row>
    <row r="16" spans="1:8" ht="15" customHeight="1">
      <c r="A16" s="14" t="s">
        <v>140</v>
      </c>
      <c r="B16" s="97">
        <v>0</v>
      </c>
      <c r="C16" s="9"/>
      <c r="D16" s="172" t="s">
        <v>243</v>
      </c>
      <c r="E16" s="97">
        <v>0</v>
      </c>
      <c r="F16" s="188"/>
      <c r="G16" s="9"/>
      <c r="H16" s="5"/>
    </row>
    <row r="17" spans="1:8" ht="9.75" customHeight="1">
      <c r="A17" s="14"/>
      <c r="B17" s="6"/>
      <c r="C17" s="6"/>
      <c r="D17" s="71"/>
      <c r="E17" s="188"/>
      <c r="F17" s="188"/>
      <c r="G17" s="9"/>
      <c r="H17" s="5"/>
    </row>
    <row r="18" spans="1:8" ht="15" customHeight="1">
      <c r="A18" s="60" t="s">
        <v>141</v>
      </c>
      <c r="B18" s="97"/>
      <c r="C18" s="97"/>
      <c r="D18" s="19"/>
      <c r="E18" s="19" t="s">
        <v>152</v>
      </c>
      <c r="F18" s="189"/>
      <c r="G18" s="189"/>
      <c r="H18" s="5"/>
    </row>
    <row r="19" spans="1:8" ht="9.75" customHeight="1">
      <c r="A19" s="49"/>
      <c r="B19" s="67"/>
      <c r="C19" s="67"/>
      <c r="D19" s="67"/>
      <c r="E19" s="67"/>
      <c r="F19" s="67"/>
      <c r="G19" s="66"/>
      <c r="H19" s="65"/>
    </row>
    <row r="20" spans="1:8" ht="15" customHeight="1">
      <c r="A20" s="49" t="s">
        <v>142</v>
      </c>
      <c r="B20" s="97"/>
      <c r="C20" s="97"/>
      <c r="D20" s="97"/>
      <c r="E20" s="67"/>
      <c r="F20" s="167" t="s">
        <v>250</v>
      </c>
      <c r="G20" s="69"/>
      <c r="H20" s="68"/>
    </row>
    <row r="21" spans="1:8" ht="9.75" customHeight="1">
      <c r="A21" s="49"/>
      <c r="B21" s="67"/>
      <c r="C21" s="67"/>
      <c r="D21" s="67"/>
      <c r="E21" s="67"/>
      <c r="F21" s="67"/>
      <c r="G21" s="66"/>
      <c r="H21" s="65"/>
    </row>
    <row r="22" spans="1:8" ht="15" customHeight="1">
      <c r="A22" s="49" t="s">
        <v>240</v>
      </c>
      <c r="B22" s="186"/>
      <c r="C22" s="186"/>
      <c r="D22" s="186"/>
      <c r="E22" s="186"/>
      <c r="F22" s="186"/>
      <c r="G22" s="26" t="s">
        <v>153</v>
      </c>
      <c r="H22" s="201"/>
    </row>
    <row r="23" spans="1:8" ht="15" customHeight="1">
      <c r="A23" s="63" t="s">
        <v>143</v>
      </c>
      <c r="B23" s="202">
        <v>0</v>
      </c>
      <c r="C23" s="202">
        <v>0</v>
      </c>
      <c r="D23" s="202">
        <v>0</v>
      </c>
      <c r="E23" s="202">
        <v>0</v>
      </c>
      <c r="F23" s="202">
        <v>0</v>
      </c>
      <c r="G23" s="190"/>
      <c r="H23" s="203">
        <v>0</v>
      </c>
    </row>
    <row r="24" spans="1:8" ht="9.75" customHeight="1">
      <c r="A24" s="63"/>
      <c r="B24" s="62"/>
      <c r="C24" s="62"/>
      <c r="D24" s="62"/>
      <c r="E24" s="62"/>
      <c r="F24" s="62"/>
      <c r="G24" s="62"/>
      <c r="H24" s="45"/>
    </row>
    <row r="25" spans="1:8" ht="13">
      <c r="A25" s="61" t="s">
        <v>144</v>
      </c>
      <c r="B25" s="53"/>
      <c r="C25" s="53"/>
      <c r="D25" s="53"/>
      <c r="E25" s="53"/>
      <c r="F25" s="53"/>
      <c r="G25" s="53"/>
      <c r="H25" s="45"/>
    </row>
    <row r="26" spans="1:8" ht="15" customHeight="1">
      <c r="A26" s="60" t="s">
        <v>145</v>
      </c>
      <c r="B26" s="204">
        <v>0</v>
      </c>
      <c r="C26" s="58" t="s">
        <v>249</v>
      </c>
      <c r="D26" s="53"/>
      <c r="E26" s="53"/>
      <c r="F26" s="53"/>
      <c r="G26" s="53"/>
      <c r="H26" s="45"/>
    </row>
    <row r="27" spans="1:8" s="22" customFormat="1" ht="8.15" customHeight="1" thickBot="1">
      <c r="A27" s="57"/>
      <c r="B27" s="55"/>
      <c r="C27" s="56"/>
      <c r="D27" s="55"/>
      <c r="E27" s="55"/>
      <c r="F27" s="55"/>
      <c r="G27" s="55"/>
      <c r="H27" s="54"/>
    </row>
    <row r="28" spans="1:8" ht="13.5" thickBot="1">
      <c r="A28" s="246" t="s">
        <v>155</v>
      </c>
      <c r="B28" s="240"/>
      <c r="C28" s="247"/>
      <c r="D28" s="247"/>
      <c r="E28" s="247"/>
      <c r="F28" s="247"/>
      <c r="G28" s="247"/>
      <c r="H28" s="248"/>
    </row>
    <row r="29" spans="1:8" s="22" customFormat="1" ht="8.15" customHeight="1">
      <c r="A29" s="18"/>
      <c r="B29" s="17"/>
      <c r="C29" s="17"/>
      <c r="D29" s="17"/>
      <c r="E29" s="17"/>
      <c r="F29" s="17"/>
      <c r="G29" s="17"/>
      <c r="H29" s="16"/>
    </row>
    <row r="30" spans="1:8" ht="15" customHeight="1">
      <c r="A30" s="15" t="s">
        <v>156</v>
      </c>
      <c r="B30" s="48"/>
      <c r="C30" s="147">
        <v>0</v>
      </c>
      <c r="D30" s="9"/>
      <c r="E30" s="53"/>
      <c r="F30" s="53"/>
      <c r="G30" s="53"/>
      <c r="H30" s="45"/>
    </row>
    <row r="31" spans="1:8" ht="15" customHeight="1">
      <c r="A31" s="15" t="s">
        <v>128</v>
      </c>
      <c r="B31" s="52" t="s">
        <v>131</v>
      </c>
      <c r="C31" s="148">
        <v>0</v>
      </c>
      <c r="D31" s="50" t="s">
        <v>133</v>
      </c>
      <c r="E31" s="33"/>
      <c r="F31" s="33"/>
      <c r="G31" s="46"/>
      <c r="H31" s="45"/>
    </row>
    <row r="32" spans="1:8" ht="15" customHeight="1">
      <c r="A32" s="15" t="s">
        <v>129</v>
      </c>
      <c r="B32" s="51" t="s">
        <v>131</v>
      </c>
      <c r="C32" s="149">
        <v>0</v>
      </c>
      <c r="D32" s="50" t="s">
        <v>132</v>
      </c>
      <c r="E32" s="33"/>
      <c r="F32" s="33"/>
      <c r="G32" s="46"/>
      <c r="H32" s="45"/>
    </row>
    <row r="33" spans="1:19" ht="15" customHeight="1">
      <c r="A33" s="49" t="s">
        <v>130</v>
      </c>
      <c r="B33" s="48"/>
      <c r="C33" s="150">
        <v>0</v>
      </c>
      <c r="D33" s="33"/>
      <c r="E33" s="33"/>
      <c r="F33" s="33"/>
      <c r="G33" s="46"/>
      <c r="H33" s="45"/>
    </row>
    <row r="34" spans="1:19" ht="8.15" customHeight="1" thickBot="1">
      <c r="A34" s="15"/>
      <c r="B34" s="48"/>
      <c r="C34" s="47"/>
      <c r="D34" s="33"/>
      <c r="E34" s="33"/>
      <c r="F34" s="33"/>
      <c r="G34" s="46"/>
      <c r="H34" s="45"/>
    </row>
    <row r="35" spans="1:19" ht="13">
      <c r="A35" s="239" t="s">
        <v>157</v>
      </c>
      <c r="B35" s="240"/>
      <c r="C35" s="240"/>
      <c r="D35" s="240"/>
      <c r="E35" s="240"/>
      <c r="F35" s="240"/>
      <c r="G35" s="240"/>
      <c r="H35" s="241"/>
    </row>
    <row r="36" spans="1:19" ht="81" customHeight="1">
      <c r="A36" s="44"/>
      <c r="B36" s="250" t="s">
        <v>158</v>
      </c>
      <c r="C36" s="251"/>
      <c r="D36" s="171" t="s">
        <v>251</v>
      </c>
      <c r="E36" s="168" t="s">
        <v>233</v>
      </c>
      <c r="F36" s="124" t="s">
        <v>252</v>
      </c>
      <c r="G36" s="252" t="s">
        <v>253</v>
      </c>
      <c r="H36" s="253"/>
    </row>
    <row r="37" spans="1:19" ht="15" customHeight="1">
      <c r="A37" s="38">
        <v>1</v>
      </c>
      <c r="B37" s="254"/>
      <c r="C37" s="255"/>
      <c r="D37" s="205">
        <v>0</v>
      </c>
      <c r="E37" s="205">
        <v>0</v>
      </c>
      <c r="F37" s="206"/>
      <c r="G37" s="256">
        <v>0</v>
      </c>
      <c r="H37" s="257"/>
      <c r="I37" s="258"/>
      <c r="J37" s="259"/>
      <c r="K37" s="259"/>
    </row>
    <row r="38" spans="1:19" ht="15" customHeight="1">
      <c r="A38" s="38">
        <v>2</v>
      </c>
      <c r="B38" s="254"/>
      <c r="C38" s="255"/>
      <c r="D38" s="205">
        <v>0</v>
      </c>
      <c r="E38" s="205">
        <v>0</v>
      </c>
      <c r="F38" s="206"/>
      <c r="G38" s="256">
        <v>0</v>
      </c>
      <c r="H38" s="257"/>
      <c r="I38" s="258"/>
      <c r="J38" s="259"/>
      <c r="K38" s="259"/>
    </row>
    <row r="39" spans="1:19" ht="15" customHeight="1">
      <c r="A39" s="38">
        <v>3</v>
      </c>
      <c r="B39" s="254"/>
      <c r="C39" s="255"/>
      <c r="D39" s="205">
        <v>0</v>
      </c>
      <c r="E39" s="205">
        <v>0</v>
      </c>
      <c r="F39" s="206"/>
      <c r="G39" s="256">
        <v>0</v>
      </c>
      <c r="H39" s="257"/>
    </row>
    <row r="40" spans="1:19" ht="15" customHeight="1">
      <c r="A40" s="38">
        <v>4</v>
      </c>
      <c r="B40" s="254"/>
      <c r="C40" s="255"/>
      <c r="D40" s="205">
        <v>0</v>
      </c>
      <c r="E40" s="205">
        <v>0</v>
      </c>
      <c r="F40" s="206"/>
      <c r="G40" s="256">
        <v>0</v>
      </c>
      <c r="H40" s="257"/>
    </row>
    <row r="41" spans="1:19" ht="15" customHeight="1">
      <c r="A41" s="38">
        <v>5</v>
      </c>
      <c r="B41" s="254"/>
      <c r="C41" s="255"/>
      <c r="D41" s="205">
        <v>0</v>
      </c>
      <c r="E41" s="205">
        <v>0</v>
      </c>
      <c r="F41" s="206"/>
      <c r="G41" s="256">
        <v>0</v>
      </c>
      <c r="H41" s="257"/>
    </row>
    <row r="42" spans="1:19" ht="15" customHeight="1">
      <c r="A42" s="38">
        <v>6</v>
      </c>
      <c r="B42" s="254"/>
      <c r="C42" s="255"/>
      <c r="D42" s="205">
        <v>0</v>
      </c>
      <c r="E42" s="205">
        <v>0</v>
      </c>
      <c r="F42" s="206"/>
      <c r="G42" s="256">
        <v>0</v>
      </c>
      <c r="H42" s="257"/>
    </row>
    <row r="43" spans="1:19" ht="15" customHeight="1">
      <c r="A43" s="38">
        <v>7</v>
      </c>
      <c r="B43" s="254"/>
      <c r="C43" s="255"/>
      <c r="D43" s="205">
        <v>0</v>
      </c>
      <c r="E43" s="205">
        <v>0</v>
      </c>
      <c r="F43" s="206"/>
      <c r="G43" s="256">
        <v>0</v>
      </c>
      <c r="H43" s="257"/>
    </row>
    <row r="44" spans="1:19" ht="15" customHeight="1">
      <c r="A44" s="38">
        <v>8</v>
      </c>
      <c r="B44" s="260"/>
      <c r="C44" s="261"/>
      <c r="D44" s="207">
        <v>0</v>
      </c>
      <c r="E44" s="207">
        <v>0</v>
      </c>
      <c r="F44" s="208"/>
      <c r="G44" s="262">
        <v>0</v>
      </c>
      <c r="H44" s="263"/>
    </row>
    <row r="45" spans="1:19" ht="15" customHeight="1">
      <c r="A45" s="36"/>
      <c r="B45" s="264" t="s">
        <v>159</v>
      </c>
      <c r="C45" s="264"/>
      <c r="D45" s="264"/>
      <c r="E45" s="264"/>
      <c r="F45" s="264"/>
      <c r="G45" s="13" t="s">
        <v>28</v>
      </c>
      <c r="H45" s="34">
        <v>0</v>
      </c>
    </row>
    <row r="46" spans="1:19" ht="15" customHeight="1">
      <c r="A46" s="15" t="s">
        <v>159</v>
      </c>
      <c r="B46" s="33"/>
      <c r="C46" s="9"/>
      <c r="D46" s="43">
        <v>0</v>
      </c>
      <c r="E46" s="9"/>
      <c r="F46" s="9"/>
      <c r="G46" s="9"/>
      <c r="H46" s="5"/>
      <c r="L46" s="22"/>
      <c r="M46" s="22"/>
      <c r="N46" s="22"/>
      <c r="O46" s="22"/>
      <c r="P46" s="22"/>
      <c r="Q46" s="22"/>
      <c r="R46" s="22"/>
      <c r="S46" s="22"/>
    </row>
    <row r="47" spans="1:19" ht="15" customHeight="1">
      <c r="A47" s="15" t="s">
        <v>160</v>
      </c>
      <c r="B47" s="9"/>
      <c r="C47" s="32"/>
      <c r="D47" s="31">
        <v>0.3</v>
      </c>
      <c r="E47" s="9" t="s">
        <v>161</v>
      </c>
      <c r="F47" s="9"/>
      <c r="G47" s="9"/>
      <c r="H47" s="5"/>
    </row>
    <row r="48" spans="1:19" ht="15" customHeight="1">
      <c r="A48" s="10"/>
      <c r="B48" s="9"/>
      <c r="C48" s="13" t="s">
        <v>27</v>
      </c>
      <c r="D48" s="42">
        <v>0</v>
      </c>
      <c r="E48" s="9"/>
      <c r="F48" s="9"/>
      <c r="G48" s="9"/>
      <c r="H48" s="5"/>
    </row>
    <row r="49" spans="1:8" ht="8.15" customHeight="1" thickBot="1">
      <c r="A49" s="41"/>
      <c r="B49" s="40"/>
      <c r="C49" s="40"/>
      <c r="D49" s="3"/>
      <c r="E49" s="3"/>
      <c r="F49" s="3"/>
      <c r="G49" s="3"/>
      <c r="H49" s="2"/>
    </row>
    <row r="50" spans="1:8" ht="27.75" customHeight="1">
      <c r="A50" s="265" t="s">
        <v>295</v>
      </c>
      <c r="B50" s="266"/>
      <c r="C50" s="266"/>
      <c r="D50" s="266"/>
      <c r="E50" s="266"/>
      <c r="F50" s="266"/>
      <c r="G50" s="266"/>
      <c r="H50" s="267"/>
    </row>
    <row r="51" spans="1:8" ht="14.25" customHeight="1">
      <c r="A51" s="39"/>
      <c r="B51" s="250" t="s">
        <v>158</v>
      </c>
      <c r="C51" s="251"/>
      <c r="D51" s="124" t="s">
        <v>162</v>
      </c>
      <c r="E51" s="268" t="s">
        <v>163</v>
      </c>
      <c r="F51" s="269"/>
      <c r="G51" s="9"/>
      <c r="H51" s="5"/>
    </row>
    <row r="52" spans="1:8" ht="15" customHeight="1">
      <c r="A52" s="38">
        <v>1</v>
      </c>
      <c r="B52" s="270" t="s">
        <v>194</v>
      </c>
      <c r="C52" s="271"/>
      <c r="D52" s="209"/>
      <c r="E52" s="272">
        <v>0</v>
      </c>
      <c r="F52" s="273"/>
      <c r="G52" s="9"/>
      <c r="H52" s="5"/>
    </row>
    <row r="53" spans="1:8" ht="15" customHeight="1">
      <c r="A53" s="38">
        <v>2</v>
      </c>
      <c r="B53" s="270" t="s">
        <v>194</v>
      </c>
      <c r="C53" s="271"/>
      <c r="D53" s="209"/>
      <c r="E53" s="272">
        <v>0</v>
      </c>
      <c r="F53" s="273"/>
      <c r="G53" s="9"/>
      <c r="H53" s="5"/>
    </row>
    <row r="54" spans="1:8" ht="15" customHeight="1">
      <c r="A54" s="38">
        <v>3</v>
      </c>
      <c r="B54" s="270" t="s">
        <v>194</v>
      </c>
      <c r="C54" s="271"/>
      <c r="D54" s="209"/>
      <c r="E54" s="272">
        <v>0</v>
      </c>
      <c r="F54" s="273"/>
      <c r="G54" s="9"/>
      <c r="H54" s="5"/>
    </row>
    <row r="55" spans="1:8" ht="15" customHeight="1">
      <c r="A55" s="38">
        <v>4</v>
      </c>
      <c r="B55" s="270" t="s">
        <v>194</v>
      </c>
      <c r="C55" s="271"/>
      <c r="D55" s="209"/>
      <c r="E55" s="272">
        <v>0</v>
      </c>
      <c r="F55" s="273"/>
      <c r="G55" s="9"/>
      <c r="H55" s="5"/>
    </row>
    <row r="56" spans="1:8" ht="15" customHeight="1">
      <c r="A56" s="38">
        <v>5</v>
      </c>
      <c r="B56" s="270" t="s">
        <v>194</v>
      </c>
      <c r="C56" s="271"/>
      <c r="D56" s="209"/>
      <c r="E56" s="272">
        <v>0</v>
      </c>
      <c r="F56" s="273"/>
      <c r="G56" s="9"/>
      <c r="H56" s="5"/>
    </row>
    <row r="57" spans="1:8" ht="15" customHeight="1">
      <c r="A57" s="38">
        <v>6</v>
      </c>
      <c r="B57" s="270" t="s">
        <v>194</v>
      </c>
      <c r="C57" s="271"/>
      <c r="D57" s="209"/>
      <c r="E57" s="272">
        <v>0</v>
      </c>
      <c r="F57" s="273"/>
      <c r="G57" s="9"/>
      <c r="H57" s="5"/>
    </row>
    <row r="58" spans="1:8" ht="15" customHeight="1">
      <c r="A58" s="38">
        <v>7</v>
      </c>
      <c r="B58" s="270" t="s">
        <v>194</v>
      </c>
      <c r="C58" s="271"/>
      <c r="D58" s="209"/>
      <c r="E58" s="272">
        <v>0</v>
      </c>
      <c r="F58" s="273"/>
      <c r="G58" s="9"/>
      <c r="H58" s="5"/>
    </row>
    <row r="59" spans="1:8" ht="15" customHeight="1">
      <c r="A59" s="36">
        <v>8</v>
      </c>
      <c r="B59" s="275" t="s">
        <v>194</v>
      </c>
      <c r="C59" s="276"/>
      <c r="D59" s="210"/>
      <c r="E59" s="277">
        <v>0</v>
      </c>
      <c r="F59" s="278"/>
      <c r="G59" s="9"/>
      <c r="H59" s="5"/>
    </row>
    <row r="60" spans="1:8" ht="15" customHeight="1">
      <c r="A60" s="30"/>
      <c r="B60" s="135"/>
      <c r="C60" s="176"/>
      <c r="D60" s="172" t="s">
        <v>236</v>
      </c>
      <c r="E60" s="13" t="s">
        <v>26</v>
      </c>
      <c r="F60" s="129">
        <v>0</v>
      </c>
      <c r="G60" s="9"/>
      <c r="H60" s="5"/>
    </row>
    <row r="61" spans="1:8" ht="15" customHeight="1">
      <c r="A61" s="30"/>
      <c r="B61" s="172"/>
      <c r="C61" s="172"/>
      <c r="D61" s="172"/>
      <c r="E61" s="9"/>
      <c r="F61" s="172"/>
      <c r="G61" s="9"/>
      <c r="H61" s="5"/>
    </row>
    <row r="62" spans="1:8" ht="15" customHeight="1">
      <c r="A62" s="279" t="s">
        <v>235</v>
      </c>
      <c r="B62" s="280"/>
      <c r="C62" s="177"/>
      <c r="D62" s="177"/>
      <c r="E62" s="97"/>
      <c r="F62" s="177"/>
      <c r="G62" s="143"/>
      <c r="H62" s="94"/>
    </row>
    <row r="63" spans="1:8" ht="24.75" customHeight="1">
      <c r="A63" s="279"/>
      <c r="B63" s="280"/>
      <c r="C63" s="177"/>
      <c r="D63" s="177"/>
      <c r="E63" s="97"/>
      <c r="F63" s="177"/>
      <c r="G63" s="97"/>
      <c r="H63" s="94"/>
    </row>
    <row r="64" spans="1:8" ht="15" customHeight="1">
      <c r="A64" s="30"/>
      <c r="B64" s="172"/>
      <c r="C64" s="172"/>
      <c r="D64" s="172"/>
      <c r="E64" s="9"/>
      <c r="F64" s="172"/>
      <c r="G64" s="9"/>
      <c r="H64" s="5"/>
    </row>
    <row r="65" spans="1:8" ht="15" customHeight="1">
      <c r="A65" s="74"/>
      <c r="B65" s="140" t="s">
        <v>234</v>
      </c>
      <c r="C65" s="172" t="s">
        <v>26</v>
      </c>
      <c r="D65" s="178">
        <v>0</v>
      </c>
      <c r="E65" s="9"/>
      <c r="F65" s="8"/>
      <c r="G65" s="172"/>
      <c r="H65" s="179"/>
    </row>
    <row r="66" spans="1:8" ht="15" customHeight="1">
      <c r="A66" s="74"/>
      <c r="B66" s="140" t="s">
        <v>237</v>
      </c>
      <c r="C66" s="12" t="s">
        <v>131</v>
      </c>
      <c r="D66" s="180">
        <v>0</v>
      </c>
      <c r="E66" s="53"/>
      <c r="F66" s="140"/>
      <c r="G66" s="12"/>
      <c r="H66" s="181"/>
    </row>
    <row r="67" spans="1:8" ht="7.5" customHeight="1">
      <c r="A67" s="10"/>
      <c r="B67" s="8"/>
      <c r="C67" s="12"/>
      <c r="D67" s="138"/>
      <c r="E67" s="24"/>
      <c r="F67" s="9"/>
      <c r="G67" s="9"/>
      <c r="H67" s="5"/>
    </row>
    <row r="68" spans="1:8" ht="15" customHeight="1">
      <c r="A68" s="8" t="s">
        <v>169</v>
      </c>
      <c r="B68" s="142"/>
      <c r="C68" s="12" t="s">
        <v>131</v>
      </c>
      <c r="D68" s="211">
        <v>0</v>
      </c>
      <c r="E68" s="66" t="s">
        <v>194</v>
      </c>
      <c r="F68" s="140"/>
      <c r="G68" s="12"/>
      <c r="H68" s="181"/>
    </row>
    <row r="69" spans="1:8" ht="30.75" customHeight="1">
      <c r="A69" s="279" t="s">
        <v>238</v>
      </c>
      <c r="B69" s="280"/>
      <c r="C69" s="172" t="s">
        <v>25</v>
      </c>
      <c r="D69" s="178">
        <v>0</v>
      </c>
      <c r="E69" s="9"/>
      <c r="F69" s="9"/>
      <c r="G69" s="172"/>
      <c r="H69" s="179"/>
    </row>
    <row r="70" spans="1:8" ht="7.5" customHeight="1" thickBot="1">
      <c r="A70" s="4"/>
      <c r="B70" s="29"/>
      <c r="C70" s="182"/>
      <c r="D70" s="183"/>
      <c r="E70" s="3"/>
      <c r="F70" s="3"/>
      <c r="G70" s="28"/>
      <c r="H70" s="2"/>
    </row>
    <row r="71" spans="1:8" ht="13.5" thickBot="1">
      <c r="A71" s="281" t="s">
        <v>165</v>
      </c>
      <c r="B71" s="282"/>
      <c r="C71" s="282"/>
      <c r="D71" s="282"/>
      <c r="E71" s="282"/>
      <c r="F71" s="282"/>
      <c r="G71" s="282"/>
      <c r="H71" s="283"/>
    </row>
    <row r="72" spans="1:8" ht="7.5" customHeight="1">
      <c r="A72" s="10"/>
      <c r="B72" s="27"/>
      <c r="C72" s="26"/>
      <c r="D72" s="25"/>
      <c r="E72" s="125"/>
      <c r="F72" s="125"/>
      <c r="G72" s="125"/>
      <c r="H72" s="126"/>
    </row>
    <row r="73" spans="1:8" ht="15" customHeight="1">
      <c r="A73" s="10" t="s">
        <v>174</v>
      </c>
      <c r="B73" s="27"/>
      <c r="C73" s="26" t="s">
        <v>47</v>
      </c>
      <c r="D73" s="136">
        <v>0</v>
      </c>
      <c r="E73" s="284" t="s">
        <v>194</v>
      </c>
      <c r="F73" s="284"/>
      <c r="G73" s="284"/>
      <c r="H73" s="126"/>
    </row>
    <row r="74" spans="1:8" ht="15" customHeight="1">
      <c r="A74" s="132" t="s">
        <v>128</v>
      </c>
      <c r="B74" s="133"/>
      <c r="C74" s="133"/>
      <c r="D74" s="137"/>
      <c r="E74" s="284"/>
      <c r="F74" s="284"/>
      <c r="G74" s="284"/>
      <c r="H74" s="134"/>
    </row>
    <row r="75" spans="1:8" ht="15" customHeight="1">
      <c r="A75" s="10" t="s">
        <v>173</v>
      </c>
      <c r="B75" s="8" t="s">
        <v>166</v>
      </c>
      <c r="C75" s="12" t="s">
        <v>131</v>
      </c>
      <c r="D75" s="191">
        <v>0</v>
      </c>
      <c r="E75" s="24" t="s">
        <v>23</v>
      </c>
      <c r="F75" s="9"/>
      <c r="G75" s="9"/>
      <c r="H75" s="5"/>
    </row>
    <row r="76" spans="1:8" ht="15" customHeight="1">
      <c r="A76" s="10"/>
      <c r="B76" s="8" t="s">
        <v>167</v>
      </c>
      <c r="C76" s="12" t="s">
        <v>131</v>
      </c>
      <c r="D76" s="191">
        <v>0</v>
      </c>
      <c r="E76" s="24" t="s">
        <v>21</v>
      </c>
      <c r="F76" s="9"/>
      <c r="G76" s="9"/>
      <c r="H76" s="5"/>
    </row>
    <row r="77" spans="1:8" ht="7.5" customHeight="1">
      <c r="A77" s="10"/>
      <c r="B77" s="8"/>
      <c r="C77" s="12"/>
      <c r="D77" s="138"/>
      <c r="E77" s="24"/>
      <c r="F77" s="9"/>
      <c r="G77" s="9"/>
      <c r="H77" s="5"/>
    </row>
    <row r="78" spans="1:8" ht="15" customHeight="1">
      <c r="A78" s="10" t="s">
        <v>171</v>
      </c>
      <c r="B78" s="8" t="s">
        <v>168</v>
      </c>
      <c r="C78" s="12" t="s">
        <v>20</v>
      </c>
      <c r="D78" s="192">
        <v>0</v>
      </c>
      <c r="E78" s="24" t="s">
        <v>19</v>
      </c>
      <c r="F78" s="9"/>
      <c r="G78" s="9"/>
      <c r="H78" s="5"/>
    </row>
    <row r="79" spans="1:8" ht="15" customHeight="1">
      <c r="A79" s="14" t="s">
        <v>170</v>
      </c>
      <c r="B79" s="9"/>
      <c r="C79" s="13" t="s">
        <v>18</v>
      </c>
      <c r="D79" s="136">
        <v>0</v>
      </c>
      <c r="E79" s="9"/>
      <c r="F79" s="9"/>
      <c r="G79" s="9"/>
      <c r="H79" s="5"/>
    </row>
    <row r="80" spans="1:8" ht="13" thickBot="1">
      <c r="A80" s="4"/>
      <c r="B80" s="3"/>
      <c r="C80" s="23"/>
      <c r="D80" s="3"/>
      <c r="E80" s="3"/>
      <c r="F80" s="3"/>
      <c r="G80" s="3"/>
      <c r="H80" s="2"/>
    </row>
    <row r="81" spans="1:8" ht="13.5" thickBot="1">
      <c r="A81" s="246" t="s">
        <v>175</v>
      </c>
      <c r="B81" s="247"/>
      <c r="C81" s="247"/>
      <c r="D81" s="247"/>
      <c r="E81" s="247"/>
      <c r="F81" s="247"/>
      <c r="G81" s="247"/>
      <c r="H81" s="248"/>
    </row>
    <row r="82" spans="1:8" s="22" customFormat="1" ht="7.5" customHeight="1">
      <c r="A82" s="18"/>
      <c r="B82" s="17"/>
      <c r="C82" s="17"/>
      <c r="D82" s="17"/>
      <c r="E82" s="17"/>
      <c r="F82" s="17"/>
      <c r="G82" s="17"/>
      <c r="H82" s="16"/>
    </row>
    <row r="83" spans="1:8" ht="15" customHeight="1">
      <c r="A83" s="14" t="s">
        <v>176</v>
      </c>
      <c r="B83" s="9"/>
      <c r="C83" s="13" t="s">
        <v>17</v>
      </c>
      <c r="D83" s="151">
        <v>0</v>
      </c>
      <c r="F83" s="9"/>
      <c r="G83" s="9"/>
      <c r="H83" s="5"/>
    </row>
    <row r="84" spans="1:8" ht="7.5" customHeight="1" thickBot="1">
      <c r="A84" s="10"/>
      <c r="B84" s="9"/>
      <c r="C84" s="9"/>
      <c r="D84" s="9"/>
      <c r="E84" s="9"/>
      <c r="F84" s="9"/>
      <c r="G84" s="9"/>
      <c r="H84" s="5"/>
    </row>
    <row r="85" spans="1:8" ht="13.5" thickBot="1">
      <c r="A85" s="246" t="s">
        <v>177</v>
      </c>
      <c r="B85" s="247"/>
      <c r="C85" s="247"/>
      <c r="D85" s="247"/>
      <c r="E85" s="247"/>
      <c r="F85" s="247"/>
      <c r="G85" s="247"/>
      <c r="H85" s="248"/>
    </row>
    <row r="86" spans="1:8" s="22" customFormat="1" ht="13">
      <c r="A86" s="18"/>
      <c r="B86" s="17"/>
      <c r="C86" s="17"/>
      <c r="D86" s="17"/>
      <c r="E86" s="17"/>
      <c r="F86" s="17"/>
      <c r="G86" s="17"/>
      <c r="H86" s="16"/>
    </row>
    <row r="87" spans="1:8">
      <c r="A87" s="10" t="s">
        <v>130</v>
      </c>
      <c r="B87" s="9"/>
      <c r="C87" s="9"/>
      <c r="D87" s="147">
        <v>0</v>
      </c>
      <c r="E87" s="9"/>
      <c r="F87" s="9"/>
      <c r="G87" s="9"/>
      <c r="H87" s="5"/>
    </row>
    <row r="88" spans="1:8">
      <c r="A88" s="10" t="s">
        <v>178</v>
      </c>
      <c r="B88" s="9"/>
      <c r="C88" s="12" t="s">
        <v>131</v>
      </c>
      <c r="D88" s="147">
        <v>0</v>
      </c>
      <c r="E88" s="21" t="s">
        <v>179</v>
      </c>
      <c r="F88" s="9"/>
      <c r="G88" s="9"/>
      <c r="H88" s="5"/>
    </row>
    <row r="89" spans="1:8" ht="13">
      <c r="A89" s="152" t="s">
        <v>180</v>
      </c>
      <c r="B89" s="153"/>
      <c r="C89" s="12" t="s">
        <v>131</v>
      </c>
      <c r="D89" s="212">
        <v>0</v>
      </c>
      <c r="E89" s="21" t="s">
        <v>181</v>
      </c>
      <c r="F89" s="9"/>
      <c r="G89" s="9"/>
      <c r="H89" s="5"/>
    </row>
    <row r="90" spans="1:8" ht="13">
      <c r="A90" s="14" t="s">
        <v>182</v>
      </c>
      <c r="B90" s="9"/>
      <c r="C90" s="13" t="s">
        <v>16</v>
      </c>
      <c r="D90" s="155">
        <v>0</v>
      </c>
      <c r="E90" s="21" t="s">
        <v>183</v>
      </c>
      <c r="F90" s="9"/>
      <c r="G90" s="9"/>
      <c r="H90" s="5"/>
    </row>
    <row r="91" spans="1:8" ht="13.5" thickBot="1">
      <c r="A91" s="14"/>
      <c r="B91" s="9"/>
      <c r="C91" s="8"/>
      <c r="D91" s="20"/>
      <c r="E91" s="19"/>
      <c r="F91" s="9"/>
      <c r="G91" s="9"/>
      <c r="H91" s="5"/>
    </row>
    <row r="92" spans="1:8" ht="13.5" thickBot="1">
      <c r="A92" s="246" t="s">
        <v>184</v>
      </c>
      <c r="B92" s="247"/>
      <c r="C92" s="247"/>
      <c r="D92" s="247"/>
      <c r="E92" s="247"/>
      <c r="F92" s="247"/>
      <c r="G92" s="247"/>
      <c r="H92" s="248"/>
    </row>
    <row r="93" spans="1:8" ht="7.5" customHeight="1">
      <c r="A93" s="18"/>
      <c r="B93" s="17"/>
      <c r="C93" s="17"/>
      <c r="D93" s="17"/>
      <c r="E93" s="17"/>
      <c r="F93" s="17"/>
      <c r="G93" s="17"/>
      <c r="H93" s="16"/>
    </row>
    <row r="94" spans="1:8" ht="15" customHeight="1">
      <c r="A94" s="10" t="s">
        <v>156</v>
      </c>
      <c r="B94" s="9"/>
      <c r="C94" s="9"/>
      <c r="D94" s="11">
        <v>0</v>
      </c>
      <c r="E94" s="9"/>
      <c r="F94" s="9"/>
      <c r="G94" s="9"/>
      <c r="H94" s="5"/>
    </row>
    <row r="95" spans="1:8" ht="15" customHeight="1">
      <c r="A95" s="15" t="s">
        <v>185</v>
      </c>
      <c r="B95" s="9"/>
      <c r="C95" s="12" t="s">
        <v>131</v>
      </c>
      <c r="D95" s="11">
        <v>0</v>
      </c>
      <c r="E95" s="9"/>
      <c r="F95" s="9"/>
      <c r="G95" s="9"/>
      <c r="H95" s="5"/>
    </row>
    <row r="96" spans="1:8" ht="15" customHeight="1">
      <c r="A96" s="10" t="s">
        <v>186</v>
      </c>
      <c r="B96" s="9"/>
      <c r="C96" s="12" t="s">
        <v>131</v>
      </c>
      <c r="D96" s="156">
        <v>0</v>
      </c>
      <c r="E96" s="9"/>
      <c r="F96" s="9"/>
      <c r="G96" s="9"/>
      <c r="H96" s="5"/>
    </row>
    <row r="97" spans="1:8" ht="15" customHeight="1">
      <c r="A97" s="14" t="s">
        <v>187</v>
      </c>
      <c r="B97" s="9"/>
      <c r="C97" s="13" t="s">
        <v>15</v>
      </c>
      <c r="D97" s="157">
        <v>0</v>
      </c>
      <c r="E97" s="21" t="s">
        <v>183</v>
      </c>
      <c r="F97" s="9"/>
      <c r="G97" s="9"/>
      <c r="H97" s="5"/>
    </row>
    <row r="98" spans="1:8" ht="9.75" customHeight="1">
      <c r="A98" s="10"/>
      <c r="B98" s="9"/>
      <c r="C98" s="12"/>
      <c r="D98" s="11"/>
      <c r="E98" s="9"/>
      <c r="F98" s="9"/>
      <c r="G98" s="9"/>
      <c r="H98" s="5"/>
    </row>
    <row r="99" spans="1:8" ht="15" customHeight="1">
      <c r="A99" s="10" t="s">
        <v>188</v>
      </c>
      <c r="B99" s="274"/>
      <c r="C99" s="274"/>
      <c r="D99" s="9"/>
      <c r="E99" s="8" t="s">
        <v>189</v>
      </c>
      <c r="F99" s="213"/>
      <c r="G99" s="6"/>
      <c r="H99" s="5"/>
    </row>
    <row r="100" spans="1:8" ht="9.75" customHeight="1">
      <c r="A100" s="10"/>
      <c r="B100" s="9"/>
      <c r="C100" s="9"/>
      <c r="D100" s="9"/>
      <c r="E100" s="8"/>
      <c r="F100" s="9"/>
      <c r="G100" s="6"/>
      <c r="H100" s="5"/>
    </row>
    <row r="101" spans="1:8" ht="15" customHeight="1">
      <c r="A101" s="10" t="s">
        <v>190</v>
      </c>
      <c r="B101" s="274"/>
      <c r="C101" s="274"/>
      <c r="D101" s="9"/>
      <c r="E101" s="8" t="s">
        <v>189</v>
      </c>
      <c r="F101" s="213"/>
      <c r="G101" s="6"/>
      <c r="H101" s="5"/>
    </row>
    <row r="102" spans="1:8" ht="9.75" customHeight="1" thickBot="1">
      <c r="A102" s="4"/>
      <c r="B102" s="3"/>
      <c r="C102" s="3"/>
      <c r="D102" s="3"/>
      <c r="E102" s="3"/>
      <c r="F102" s="3"/>
      <c r="G102" s="3"/>
      <c r="H102" s="2"/>
    </row>
  </sheetData>
  <sheetProtection algorithmName="SHA-512" hashValue="HH28N7N4vsrUSbcgwESbcXoir/CdXPk4eSEsbDgQLMFngJkXA7S556yylIbf1vzG4pLlwaCz5/xfkiPCQ+JjZg==" saltValue="0YhMuCC1Jd1IEyQ53e+IYA==" spinCount="100000" sheet="1" selectLockedCells="1"/>
  <mergeCells count="54">
    <mergeCell ref="A85:H85"/>
    <mergeCell ref="A92:H92"/>
    <mergeCell ref="B99:C99"/>
    <mergeCell ref="B101:C101"/>
    <mergeCell ref="B59:C59"/>
    <mergeCell ref="E59:F59"/>
    <mergeCell ref="A62:B63"/>
    <mergeCell ref="A71:H71"/>
    <mergeCell ref="E73:G74"/>
    <mergeCell ref="A81:H81"/>
    <mergeCell ref="A69:B69"/>
    <mergeCell ref="B56:C56"/>
    <mergeCell ref="E56:F56"/>
    <mergeCell ref="B57:C57"/>
    <mergeCell ref="E57:F57"/>
    <mergeCell ref="B58:C58"/>
    <mergeCell ref="E58:F58"/>
    <mergeCell ref="B53:C53"/>
    <mergeCell ref="E53:F53"/>
    <mergeCell ref="B54:C54"/>
    <mergeCell ref="E54:F54"/>
    <mergeCell ref="B55:C55"/>
    <mergeCell ref="E55:F55"/>
    <mergeCell ref="B45:F45"/>
    <mergeCell ref="A50:H50"/>
    <mergeCell ref="B51:C51"/>
    <mergeCell ref="E51:F51"/>
    <mergeCell ref="B52:C52"/>
    <mergeCell ref="E52:F52"/>
    <mergeCell ref="B42:C42"/>
    <mergeCell ref="G42:H42"/>
    <mergeCell ref="B43:C43"/>
    <mergeCell ref="G43:H43"/>
    <mergeCell ref="B44:C44"/>
    <mergeCell ref="G44:H44"/>
    <mergeCell ref="B39:C39"/>
    <mergeCell ref="G39:H39"/>
    <mergeCell ref="B40:C40"/>
    <mergeCell ref="G40:H40"/>
    <mergeCell ref="B41:C41"/>
    <mergeCell ref="G41:H41"/>
    <mergeCell ref="B36:C36"/>
    <mergeCell ref="G36:H36"/>
    <mergeCell ref="B37:C37"/>
    <mergeCell ref="G37:H37"/>
    <mergeCell ref="I37:K38"/>
    <mergeCell ref="B38:C38"/>
    <mergeCell ref="G38:H38"/>
    <mergeCell ref="A35:H35"/>
    <mergeCell ref="A1:H1"/>
    <mergeCell ref="C2:D2"/>
    <mergeCell ref="A6:H6"/>
    <mergeCell ref="C7:F7"/>
    <mergeCell ref="A28:H28"/>
  </mergeCells>
  <dataValidations count="2">
    <dataValidation type="decimal" allowBlank="1" showInputMessage="1" showErrorMessage="1" promptTitle="Must be between 25% and 30%" sqref="H12">
      <formula1>0.25</formula1>
      <formula2>0.3</formula2>
    </dataValidation>
    <dataValidation type="list" allowBlank="1" showInputMessage="1" showErrorMessage="1" sqref="F37:F44">
      <formula1>"Oui, Non, N/A"</formula1>
    </dataValidation>
  </dataValidations>
  <printOptions horizontalCentered="1"/>
  <pageMargins left="0.25" right="0.25" top="0.75" bottom="0.75" header="0.3" footer="0.3"/>
  <pageSetup scale="68" fitToHeight="0" orientation="portrait" r:id="rId1"/>
  <headerFooter differentFirst="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1</xdr:col>
                    <xdr:colOff>19050</xdr:colOff>
                    <xdr:row>13</xdr:row>
                    <xdr:rowOff>0</xdr:rowOff>
                  </from>
                  <to>
                    <xdr:col>2</xdr:col>
                    <xdr:colOff>107950</xdr:colOff>
                    <xdr:row>14</xdr:row>
                    <xdr:rowOff>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1</xdr:col>
                    <xdr:colOff>31750</xdr:colOff>
                    <xdr:row>17</xdr:row>
                    <xdr:rowOff>0</xdr:rowOff>
                  </from>
                  <to>
                    <xdr:col>2</xdr:col>
                    <xdr:colOff>50800</xdr:colOff>
                    <xdr:row>18</xdr:row>
                    <xdr:rowOff>0</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2</xdr:col>
                    <xdr:colOff>31750</xdr:colOff>
                    <xdr:row>17</xdr:row>
                    <xdr:rowOff>12700</xdr:rowOff>
                  </from>
                  <to>
                    <xdr:col>2</xdr:col>
                    <xdr:colOff>1009650</xdr:colOff>
                    <xdr:row>18</xdr:row>
                    <xdr:rowOff>0</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1</xdr:col>
                    <xdr:colOff>31750</xdr:colOff>
                    <xdr:row>2</xdr:row>
                    <xdr:rowOff>88900</xdr:rowOff>
                  </from>
                  <to>
                    <xdr:col>1</xdr:col>
                    <xdr:colOff>946150</xdr:colOff>
                    <xdr:row>3</xdr:row>
                    <xdr:rowOff>171450</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1</xdr:col>
                    <xdr:colOff>800100</xdr:colOff>
                    <xdr:row>2</xdr:row>
                    <xdr:rowOff>88900</xdr:rowOff>
                  </from>
                  <to>
                    <xdr:col>3</xdr:col>
                    <xdr:colOff>19050</xdr:colOff>
                    <xdr:row>4</xdr:row>
                    <xdr:rowOff>12700</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from>
                    <xdr:col>3</xdr:col>
                    <xdr:colOff>12700</xdr:colOff>
                    <xdr:row>2</xdr:row>
                    <xdr:rowOff>88900</xdr:rowOff>
                  </from>
                  <to>
                    <xdr:col>3</xdr:col>
                    <xdr:colOff>1123950</xdr:colOff>
                    <xdr:row>4</xdr:row>
                    <xdr:rowOff>0</xdr:rowOff>
                  </to>
                </anchor>
              </controlPr>
            </control>
          </mc:Choice>
        </mc:AlternateContent>
        <mc:AlternateContent xmlns:mc="http://schemas.openxmlformats.org/markup-compatibility/2006">
          <mc:Choice Requires="x14">
            <control shapeId="23559" r:id="rId10" name="Check Box 7">
              <controlPr defaultSize="0" autoFill="0" autoLine="0" autoPict="0">
                <anchor moveWithCells="1">
                  <from>
                    <xdr:col>1</xdr:col>
                    <xdr:colOff>927100</xdr:colOff>
                    <xdr:row>12</xdr:row>
                    <xdr:rowOff>114300</xdr:rowOff>
                  </from>
                  <to>
                    <xdr:col>2</xdr:col>
                    <xdr:colOff>812800</xdr:colOff>
                    <xdr:row>14</xdr:row>
                    <xdr:rowOff>0</xdr:rowOff>
                  </to>
                </anchor>
              </controlPr>
            </control>
          </mc:Choice>
        </mc:AlternateContent>
        <mc:AlternateContent xmlns:mc="http://schemas.openxmlformats.org/markup-compatibility/2006">
          <mc:Choice Requires="x14">
            <control shapeId="23560" r:id="rId11" name="Check Box 8">
              <controlPr defaultSize="0" autoFill="0" autoLine="0" autoPict="0">
                <anchor moveWithCells="1">
                  <from>
                    <xdr:col>2</xdr:col>
                    <xdr:colOff>895350</xdr:colOff>
                    <xdr:row>13</xdr:row>
                    <xdr:rowOff>0</xdr:rowOff>
                  </from>
                  <to>
                    <xdr:col>3</xdr:col>
                    <xdr:colOff>984250</xdr:colOff>
                    <xdr:row>14</xdr:row>
                    <xdr:rowOff>0</xdr:rowOff>
                  </to>
                </anchor>
              </controlPr>
            </control>
          </mc:Choice>
        </mc:AlternateContent>
        <mc:AlternateContent xmlns:mc="http://schemas.openxmlformats.org/markup-compatibility/2006">
          <mc:Choice Requires="x14">
            <control shapeId="23561" r:id="rId12" name="Check Box 9">
              <controlPr defaultSize="0" autoFill="0" autoLine="0" autoPict="0">
                <anchor moveWithCells="1">
                  <from>
                    <xdr:col>3</xdr:col>
                    <xdr:colOff>1079500</xdr:colOff>
                    <xdr:row>13</xdr:row>
                    <xdr:rowOff>0</xdr:rowOff>
                  </from>
                  <to>
                    <xdr:col>4</xdr:col>
                    <xdr:colOff>812800</xdr:colOff>
                    <xdr:row>14</xdr:row>
                    <xdr:rowOff>0</xdr:rowOff>
                  </to>
                </anchor>
              </controlPr>
            </control>
          </mc:Choice>
        </mc:AlternateContent>
        <mc:AlternateContent xmlns:mc="http://schemas.openxmlformats.org/markup-compatibility/2006">
          <mc:Choice Requires="x14">
            <control shapeId="23562" r:id="rId13" name="Check Box 10">
              <controlPr defaultSize="0" autoFill="0" autoLine="0" autoPict="0">
                <anchor moveWithCells="1">
                  <from>
                    <xdr:col>4</xdr:col>
                    <xdr:colOff>895350</xdr:colOff>
                    <xdr:row>13</xdr:row>
                    <xdr:rowOff>0</xdr:rowOff>
                  </from>
                  <to>
                    <xdr:col>5</xdr:col>
                    <xdr:colOff>781050</xdr:colOff>
                    <xdr:row>14</xdr:row>
                    <xdr:rowOff>0</xdr:rowOff>
                  </to>
                </anchor>
              </controlPr>
            </control>
          </mc:Choice>
        </mc:AlternateContent>
        <mc:AlternateContent xmlns:mc="http://schemas.openxmlformats.org/markup-compatibility/2006">
          <mc:Choice Requires="x14">
            <control shapeId="23563" r:id="rId14" name="Check Box 11">
              <controlPr defaultSize="0" autoFill="0" autoLine="0" autoPict="0">
                <anchor moveWithCells="1">
                  <from>
                    <xdr:col>6</xdr:col>
                    <xdr:colOff>31750</xdr:colOff>
                    <xdr:row>19</xdr:row>
                    <xdr:rowOff>12700</xdr:rowOff>
                  </from>
                  <to>
                    <xdr:col>6</xdr:col>
                    <xdr:colOff>1117600</xdr:colOff>
                    <xdr:row>19</xdr:row>
                    <xdr:rowOff>184150</xdr:rowOff>
                  </to>
                </anchor>
              </controlPr>
            </control>
          </mc:Choice>
        </mc:AlternateContent>
        <mc:AlternateContent xmlns:mc="http://schemas.openxmlformats.org/markup-compatibility/2006">
          <mc:Choice Requires="x14">
            <control shapeId="23564" r:id="rId15" name="Check Box 12">
              <controlPr defaultSize="0" autoFill="0" autoLine="0" autoPict="0">
                <anchor moveWithCells="1">
                  <from>
                    <xdr:col>7</xdr:col>
                    <xdr:colOff>31750</xdr:colOff>
                    <xdr:row>19</xdr:row>
                    <xdr:rowOff>0</xdr:rowOff>
                  </from>
                  <to>
                    <xdr:col>8</xdr:col>
                    <xdr:colOff>76200</xdr:colOff>
                    <xdr:row>20</xdr:row>
                    <xdr:rowOff>12700</xdr:rowOff>
                  </to>
                </anchor>
              </controlPr>
            </control>
          </mc:Choice>
        </mc:AlternateContent>
        <mc:AlternateContent xmlns:mc="http://schemas.openxmlformats.org/markup-compatibility/2006">
          <mc:Choice Requires="x14">
            <control shapeId="23565" r:id="rId16" name="Check Box 13">
              <controlPr defaultSize="0" autoFill="0" autoLine="0" autoPict="0">
                <anchor moveWithCells="1">
                  <from>
                    <xdr:col>1</xdr:col>
                    <xdr:colOff>31750</xdr:colOff>
                    <xdr:row>19</xdr:row>
                    <xdr:rowOff>0</xdr:rowOff>
                  </from>
                  <to>
                    <xdr:col>1</xdr:col>
                    <xdr:colOff>793750</xdr:colOff>
                    <xdr:row>19</xdr:row>
                    <xdr:rowOff>184150</xdr:rowOff>
                  </to>
                </anchor>
              </controlPr>
            </control>
          </mc:Choice>
        </mc:AlternateContent>
        <mc:AlternateContent xmlns:mc="http://schemas.openxmlformats.org/markup-compatibility/2006">
          <mc:Choice Requires="x14">
            <control shapeId="23566" r:id="rId17" name="Check Box 14">
              <controlPr defaultSize="0" autoFill="0" autoLine="0" autoPict="0">
                <anchor moveWithCells="1">
                  <from>
                    <xdr:col>2</xdr:col>
                    <xdr:colOff>31750</xdr:colOff>
                    <xdr:row>19</xdr:row>
                    <xdr:rowOff>0</xdr:rowOff>
                  </from>
                  <to>
                    <xdr:col>2</xdr:col>
                    <xdr:colOff>793750</xdr:colOff>
                    <xdr:row>19</xdr:row>
                    <xdr:rowOff>184150</xdr:rowOff>
                  </to>
                </anchor>
              </controlPr>
            </control>
          </mc:Choice>
        </mc:AlternateContent>
        <mc:AlternateContent xmlns:mc="http://schemas.openxmlformats.org/markup-compatibility/2006">
          <mc:Choice Requires="x14">
            <control shapeId="23567" r:id="rId18" name="Check Box 15">
              <controlPr defaultSize="0" autoFill="0" autoLine="0" autoPict="0">
                <anchor moveWithCells="1">
                  <from>
                    <xdr:col>3</xdr:col>
                    <xdr:colOff>31750</xdr:colOff>
                    <xdr:row>19</xdr:row>
                    <xdr:rowOff>0</xdr:rowOff>
                  </from>
                  <to>
                    <xdr:col>3</xdr:col>
                    <xdr:colOff>793750</xdr:colOff>
                    <xdr:row>19</xdr:row>
                    <xdr:rowOff>184150</xdr:rowOff>
                  </to>
                </anchor>
              </controlPr>
            </control>
          </mc:Choice>
        </mc:AlternateContent>
        <mc:AlternateContent xmlns:mc="http://schemas.openxmlformats.org/markup-compatibility/2006">
          <mc:Choice Requires="x14">
            <control shapeId="23568" r:id="rId19" name="Check Box 16">
              <controlPr defaultSize="0" autoFill="0" autoLine="0" autoPict="0">
                <anchor moveWithCells="1">
                  <from>
                    <xdr:col>5</xdr:col>
                    <xdr:colOff>876300</xdr:colOff>
                    <xdr:row>13</xdr:row>
                    <xdr:rowOff>0</xdr:rowOff>
                  </from>
                  <to>
                    <xdr:col>6</xdr:col>
                    <xdr:colOff>895350</xdr:colOff>
                    <xdr:row>14</xdr:row>
                    <xdr:rowOff>0</xdr:rowOff>
                  </to>
                </anchor>
              </controlPr>
            </control>
          </mc:Choice>
        </mc:AlternateContent>
        <mc:AlternateContent xmlns:mc="http://schemas.openxmlformats.org/markup-compatibility/2006">
          <mc:Choice Requires="x14">
            <control shapeId="23569" r:id="rId20" name="Check Box 17">
              <controlPr defaultSize="0" autoFill="0" autoLine="0" autoPict="0">
                <anchor moveWithCells="1">
                  <from>
                    <xdr:col>4</xdr:col>
                    <xdr:colOff>57150</xdr:colOff>
                    <xdr:row>61</xdr:row>
                    <xdr:rowOff>184150</xdr:rowOff>
                  </from>
                  <to>
                    <xdr:col>5</xdr:col>
                    <xdr:colOff>609600</xdr:colOff>
                    <xdr:row>62</xdr:row>
                    <xdr:rowOff>171450</xdr:rowOff>
                  </to>
                </anchor>
              </controlPr>
            </control>
          </mc:Choice>
        </mc:AlternateContent>
        <mc:AlternateContent xmlns:mc="http://schemas.openxmlformats.org/markup-compatibility/2006">
          <mc:Choice Requires="x14">
            <control shapeId="23570" r:id="rId21" name="Check Box 18">
              <controlPr defaultSize="0" autoFill="0" autoLine="0" autoPict="0">
                <anchor moveWithCells="1">
                  <from>
                    <xdr:col>3</xdr:col>
                    <xdr:colOff>50800</xdr:colOff>
                    <xdr:row>61</xdr:row>
                    <xdr:rowOff>184150</xdr:rowOff>
                  </from>
                  <to>
                    <xdr:col>3</xdr:col>
                    <xdr:colOff>1174750</xdr:colOff>
                    <xdr:row>62</xdr:row>
                    <xdr:rowOff>171450</xdr:rowOff>
                  </to>
                </anchor>
              </controlPr>
            </control>
          </mc:Choice>
        </mc:AlternateContent>
        <mc:AlternateContent xmlns:mc="http://schemas.openxmlformats.org/markup-compatibility/2006">
          <mc:Choice Requires="x14">
            <control shapeId="23571" r:id="rId22" name="Check Box 19">
              <controlPr defaultSize="0" autoFill="0" autoLine="0" autoPict="0">
                <anchor moveWithCells="1">
                  <from>
                    <xdr:col>3</xdr:col>
                    <xdr:colOff>50800</xdr:colOff>
                    <xdr:row>61</xdr:row>
                    <xdr:rowOff>12700</xdr:rowOff>
                  </from>
                  <to>
                    <xdr:col>4</xdr:col>
                    <xdr:colOff>88900</xdr:colOff>
                    <xdr:row>62</xdr:row>
                    <xdr:rowOff>0</xdr:rowOff>
                  </to>
                </anchor>
              </controlPr>
            </control>
          </mc:Choice>
        </mc:AlternateContent>
        <mc:AlternateContent xmlns:mc="http://schemas.openxmlformats.org/markup-compatibility/2006">
          <mc:Choice Requires="x14">
            <control shapeId="23572" r:id="rId23" name="Check Box 20">
              <controlPr defaultSize="0" autoFill="0" autoLine="0" autoPict="0">
                <anchor moveWithCells="1">
                  <from>
                    <xdr:col>2</xdr:col>
                    <xdr:colOff>0</xdr:colOff>
                    <xdr:row>61</xdr:row>
                    <xdr:rowOff>184150</xdr:rowOff>
                  </from>
                  <to>
                    <xdr:col>2</xdr:col>
                    <xdr:colOff>1123950</xdr:colOff>
                    <xdr:row>62</xdr:row>
                    <xdr:rowOff>171450</xdr:rowOff>
                  </to>
                </anchor>
              </controlPr>
            </control>
          </mc:Choice>
        </mc:AlternateContent>
        <mc:AlternateContent xmlns:mc="http://schemas.openxmlformats.org/markup-compatibility/2006">
          <mc:Choice Requires="x14">
            <control shapeId="23573" r:id="rId24" name="Check Box 21">
              <controlPr defaultSize="0" autoFill="0" autoLine="0" autoPict="0">
                <anchor moveWithCells="1">
                  <from>
                    <xdr:col>2</xdr:col>
                    <xdr:colOff>0</xdr:colOff>
                    <xdr:row>61</xdr:row>
                    <xdr:rowOff>12700</xdr:rowOff>
                  </from>
                  <to>
                    <xdr:col>3</xdr:col>
                    <xdr:colOff>12700</xdr:colOff>
                    <xdr:row>61</xdr:row>
                    <xdr:rowOff>184150</xdr:rowOff>
                  </to>
                </anchor>
              </controlPr>
            </control>
          </mc:Choice>
        </mc:AlternateContent>
        <mc:AlternateContent xmlns:mc="http://schemas.openxmlformats.org/markup-compatibility/2006">
          <mc:Choice Requires="x14">
            <control shapeId="23574" r:id="rId25" name="Check Box 22">
              <controlPr defaultSize="0" autoFill="0" autoLine="0" autoPict="0">
                <anchor moveWithCells="1">
                  <from>
                    <xdr:col>4</xdr:col>
                    <xdr:colOff>57150</xdr:colOff>
                    <xdr:row>61</xdr:row>
                    <xdr:rowOff>12700</xdr:rowOff>
                  </from>
                  <to>
                    <xdr:col>6</xdr:col>
                    <xdr:colOff>755650</xdr:colOff>
                    <xdr:row>62</xdr:row>
                    <xdr:rowOff>0</xdr:rowOff>
                  </to>
                </anchor>
              </controlPr>
            </control>
          </mc:Choice>
        </mc:AlternateContent>
        <mc:AlternateContent xmlns:mc="http://schemas.openxmlformats.org/markup-compatibility/2006">
          <mc:Choice Requires="x14">
            <control shapeId="23575" r:id="rId26" name="Option Button 23">
              <controlPr defaultSize="0" autoFill="0" autoLine="0" autoPict="0">
                <anchor moveWithCells="1">
                  <from>
                    <xdr:col>5</xdr:col>
                    <xdr:colOff>704850</xdr:colOff>
                    <xdr:row>61</xdr:row>
                    <xdr:rowOff>88900</xdr:rowOff>
                  </from>
                  <to>
                    <xdr:col>5</xdr:col>
                    <xdr:colOff>1250950</xdr:colOff>
                    <xdr:row>62</xdr:row>
                    <xdr:rowOff>279400</xdr:rowOff>
                  </to>
                </anchor>
              </controlPr>
            </control>
          </mc:Choice>
        </mc:AlternateContent>
        <mc:AlternateContent xmlns:mc="http://schemas.openxmlformats.org/markup-compatibility/2006">
          <mc:Choice Requires="x14">
            <control shapeId="23576" r:id="rId27" name="Option Button 24">
              <controlPr defaultSize="0" autoFill="0" autoLine="0" autoPict="0">
                <anchor moveWithCells="1">
                  <from>
                    <xdr:col>5</xdr:col>
                    <xdr:colOff>1085850</xdr:colOff>
                    <xdr:row>61</xdr:row>
                    <xdr:rowOff>88900</xdr:rowOff>
                  </from>
                  <to>
                    <xdr:col>6</xdr:col>
                    <xdr:colOff>361950</xdr:colOff>
                    <xdr:row>62</xdr:row>
                    <xdr:rowOff>279400</xdr:rowOff>
                  </to>
                </anchor>
              </controlPr>
            </control>
          </mc:Choice>
        </mc:AlternateContent>
        <mc:AlternateContent xmlns:mc="http://schemas.openxmlformats.org/markup-compatibility/2006">
          <mc:Choice Requires="x14">
            <control shapeId="23577" r:id="rId28" name="Option Button 25">
              <controlPr defaultSize="0" autoFill="0" autoLine="0" autoPict="0">
                <anchor moveWithCells="1">
                  <from>
                    <xdr:col>6</xdr:col>
                    <xdr:colOff>298450</xdr:colOff>
                    <xdr:row>61</xdr:row>
                    <xdr:rowOff>88900</xdr:rowOff>
                  </from>
                  <to>
                    <xdr:col>6</xdr:col>
                    <xdr:colOff>781050</xdr:colOff>
                    <xdr:row>62</xdr:row>
                    <xdr:rowOff>279400</xdr:rowOff>
                  </to>
                </anchor>
              </controlPr>
            </control>
          </mc:Choice>
        </mc:AlternateContent>
        <mc:AlternateContent xmlns:mc="http://schemas.openxmlformats.org/markup-compatibility/2006">
          <mc:Choice Requires="x14">
            <control shapeId="23578" r:id="rId29" name="Option Button 26">
              <controlPr defaultSize="0" autoFill="0" autoLine="0" autoPict="0">
                <anchor moveWithCells="1">
                  <from>
                    <xdr:col>6</xdr:col>
                    <xdr:colOff>679450</xdr:colOff>
                    <xdr:row>61</xdr:row>
                    <xdr:rowOff>88900</xdr:rowOff>
                  </from>
                  <to>
                    <xdr:col>7</xdr:col>
                    <xdr:colOff>285750</xdr:colOff>
                    <xdr:row>62</xdr:row>
                    <xdr:rowOff>279400</xdr:rowOff>
                  </to>
                </anchor>
              </controlPr>
            </control>
          </mc:Choice>
        </mc:AlternateContent>
        <mc:AlternateContent xmlns:mc="http://schemas.openxmlformats.org/markup-compatibility/2006">
          <mc:Choice Requires="x14">
            <control shapeId="23579" r:id="rId30" name="Check Box 27">
              <controlPr defaultSize="0" autoFill="0" autoLine="0" autoPict="0">
                <anchor moveWithCells="1">
                  <from>
                    <xdr:col>5</xdr:col>
                    <xdr:colOff>31750</xdr:colOff>
                    <xdr:row>17</xdr:row>
                    <xdr:rowOff>0</xdr:rowOff>
                  </from>
                  <to>
                    <xdr:col>5</xdr:col>
                    <xdr:colOff>793750</xdr:colOff>
                    <xdr:row>17</xdr:row>
                    <xdr:rowOff>184150</xdr:rowOff>
                  </to>
                </anchor>
              </controlPr>
            </control>
          </mc:Choice>
        </mc:AlternateContent>
        <mc:AlternateContent xmlns:mc="http://schemas.openxmlformats.org/markup-compatibility/2006">
          <mc:Choice Requires="x14">
            <control shapeId="23580" r:id="rId31" name="Check Box 28">
              <controlPr defaultSize="0" autoFill="0" autoLine="0" autoPict="0">
                <anchor moveWithCells="1">
                  <from>
                    <xdr:col>6</xdr:col>
                    <xdr:colOff>31750</xdr:colOff>
                    <xdr:row>17</xdr:row>
                    <xdr:rowOff>0</xdr:rowOff>
                  </from>
                  <to>
                    <xdr:col>6</xdr:col>
                    <xdr:colOff>793750</xdr:colOff>
                    <xdr:row>17</xdr:row>
                    <xdr:rowOff>184150</xdr:rowOff>
                  </to>
                </anchor>
              </controlPr>
            </control>
          </mc:Choice>
        </mc:AlternateContent>
        <mc:AlternateContent xmlns:mc="http://schemas.openxmlformats.org/markup-compatibility/2006">
          <mc:Choice Requires="x14">
            <control shapeId="23581" r:id="rId32" name="Check Box 29">
              <controlPr defaultSize="0" autoFill="0" autoLine="0" autoPict="0">
                <anchor moveWithCells="1">
                  <from>
                    <xdr:col>1</xdr:col>
                    <xdr:colOff>31750</xdr:colOff>
                    <xdr:row>21</xdr:row>
                    <xdr:rowOff>0</xdr:rowOff>
                  </from>
                  <to>
                    <xdr:col>1</xdr:col>
                    <xdr:colOff>793750</xdr:colOff>
                    <xdr:row>21</xdr:row>
                    <xdr:rowOff>184150</xdr:rowOff>
                  </to>
                </anchor>
              </controlPr>
            </control>
          </mc:Choice>
        </mc:AlternateContent>
        <mc:AlternateContent xmlns:mc="http://schemas.openxmlformats.org/markup-compatibility/2006">
          <mc:Choice Requires="x14">
            <control shapeId="23582" r:id="rId33" name="Check Box 30">
              <controlPr defaultSize="0" autoFill="0" autoLine="0" autoPict="0">
                <anchor moveWithCells="1">
                  <from>
                    <xdr:col>2</xdr:col>
                    <xdr:colOff>31750</xdr:colOff>
                    <xdr:row>21</xdr:row>
                    <xdr:rowOff>0</xdr:rowOff>
                  </from>
                  <to>
                    <xdr:col>2</xdr:col>
                    <xdr:colOff>793750</xdr:colOff>
                    <xdr:row>21</xdr:row>
                    <xdr:rowOff>184150</xdr:rowOff>
                  </to>
                </anchor>
              </controlPr>
            </control>
          </mc:Choice>
        </mc:AlternateContent>
        <mc:AlternateContent xmlns:mc="http://schemas.openxmlformats.org/markup-compatibility/2006">
          <mc:Choice Requires="x14">
            <control shapeId="23583" r:id="rId34" name="Check Box 31">
              <controlPr defaultSize="0" autoFill="0" autoLine="0" autoPict="0">
                <anchor moveWithCells="1">
                  <from>
                    <xdr:col>3</xdr:col>
                    <xdr:colOff>31750</xdr:colOff>
                    <xdr:row>21</xdr:row>
                    <xdr:rowOff>0</xdr:rowOff>
                  </from>
                  <to>
                    <xdr:col>3</xdr:col>
                    <xdr:colOff>1174750</xdr:colOff>
                    <xdr:row>22</xdr:row>
                    <xdr:rowOff>12700</xdr:rowOff>
                  </to>
                </anchor>
              </controlPr>
            </control>
          </mc:Choice>
        </mc:AlternateContent>
        <mc:AlternateContent xmlns:mc="http://schemas.openxmlformats.org/markup-compatibility/2006">
          <mc:Choice Requires="x14">
            <control shapeId="23584" r:id="rId35" name="Check Box 32">
              <controlPr defaultSize="0" autoFill="0" autoLine="0" autoPict="0">
                <anchor moveWithCells="1">
                  <from>
                    <xdr:col>4</xdr:col>
                    <xdr:colOff>31750</xdr:colOff>
                    <xdr:row>21</xdr:row>
                    <xdr:rowOff>0</xdr:rowOff>
                  </from>
                  <to>
                    <xdr:col>4</xdr:col>
                    <xdr:colOff>793750</xdr:colOff>
                    <xdr:row>21</xdr:row>
                    <xdr:rowOff>184150</xdr:rowOff>
                  </to>
                </anchor>
              </controlPr>
            </control>
          </mc:Choice>
        </mc:AlternateContent>
        <mc:AlternateContent xmlns:mc="http://schemas.openxmlformats.org/markup-compatibility/2006">
          <mc:Choice Requires="x14">
            <control shapeId="23585" r:id="rId36" name="Check Box 33">
              <controlPr defaultSize="0" autoFill="0" autoLine="0" autoPict="0">
                <anchor moveWithCells="1">
                  <from>
                    <xdr:col>5</xdr:col>
                    <xdr:colOff>31750</xdr:colOff>
                    <xdr:row>21</xdr:row>
                    <xdr:rowOff>0</xdr:rowOff>
                  </from>
                  <to>
                    <xdr:col>5</xdr:col>
                    <xdr:colOff>1155700</xdr:colOff>
                    <xdr:row>21</xdr:row>
                    <xdr:rowOff>184150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VLOOKUPs!$A$4:$A$10</xm:f>
          </x14:formula1>
          <xm:sqref>E10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S102"/>
  <sheetViews>
    <sheetView tabSelected="1" workbookViewId="0">
      <selection activeCell="C2" sqref="C2:D2"/>
    </sheetView>
  </sheetViews>
  <sheetFormatPr baseColWidth="10" defaultColWidth="11.453125" defaultRowHeight="12.5"/>
  <cols>
    <col min="1" max="1" width="24.453125" style="1" customWidth="1"/>
    <col min="2" max="3" width="17.1796875" style="1" customWidth="1"/>
    <col min="4" max="4" width="22.453125" style="1" customWidth="1"/>
    <col min="5" max="5" width="20.1796875" style="1" customWidth="1"/>
    <col min="6" max="7" width="17.7265625" style="1" customWidth="1"/>
    <col min="8" max="8" width="12.81640625" style="1" customWidth="1"/>
    <col min="9" max="16384" width="11.453125" style="1"/>
  </cols>
  <sheetData>
    <row r="1" spans="1:8" ht="18.5" thickBot="1">
      <c r="A1" s="242" t="s">
        <v>297</v>
      </c>
      <c r="B1" s="243"/>
      <c r="C1" s="243"/>
      <c r="D1" s="243"/>
      <c r="E1" s="243"/>
      <c r="F1" s="243"/>
      <c r="G1" s="243"/>
      <c r="H1" s="244"/>
    </row>
    <row r="2" spans="1:8" ht="15" customHeight="1" thickBot="1">
      <c r="A2" s="101" t="s">
        <v>150</v>
      </c>
      <c r="B2" s="184"/>
      <c r="C2" s="286"/>
      <c r="D2" s="286"/>
      <c r="E2" s="144" t="s">
        <v>127</v>
      </c>
      <c r="F2" s="141"/>
      <c r="G2" s="100" t="s">
        <v>151</v>
      </c>
      <c r="H2" s="99"/>
    </row>
    <row r="3" spans="1:8" ht="8.15" customHeight="1">
      <c r="A3" s="96"/>
      <c r="B3" s="95"/>
      <c r="C3" s="95"/>
      <c r="D3" s="95"/>
      <c r="E3" s="6"/>
      <c r="F3" s="6"/>
      <c r="G3" s="6"/>
      <c r="H3" s="94"/>
    </row>
    <row r="4" spans="1:8" ht="14.25" customHeight="1">
      <c r="A4" s="98" t="s">
        <v>146</v>
      </c>
      <c r="B4" s="97"/>
      <c r="C4" s="97"/>
      <c r="D4" s="97"/>
      <c r="E4" s="6"/>
      <c r="F4" s="6"/>
      <c r="G4" s="6"/>
      <c r="H4" s="94"/>
    </row>
    <row r="5" spans="1:8" ht="8.15" customHeight="1" thickBot="1">
      <c r="A5" s="96"/>
      <c r="B5" s="95"/>
      <c r="C5" s="95"/>
      <c r="D5" s="95"/>
      <c r="E5" s="6"/>
      <c r="F5" s="6"/>
      <c r="G5" s="6"/>
      <c r="H5" s="94"/>
    </row>
    <row r="6" spans="1:8" ht="13.5" thickBot="1">
      <c r="A6" s="246" t="s">
        <v>239</v>
      </c>
      <c r="B6" s="247"/>
      <c r="C6" s="247"/>
      <c r="D6" s="247"/>
      <c r="E6" s="247"/>
      <c r="F6" s="247"/>
      <c r="G6" s="247"/>
      <c r="H6" s="248"/>
    </row>
    <row r="7" spans="1:8" ht="15" customHeight="1">
      <c r="A7" s="93" t="s">
        <v>137</v>
      </c>
      <c r="B7" s="185"/>
      <c r="C7" s="285"/>
      <c r="D7" s="285"/>
      <c r="E7" s="285"/>
      <c r="F7" s="285"/>
      <c r="G7" s="92" t="s">
        <v>149</v>
      </c>
      <c r="H7" s="91"/>
    </row>
    <row r="8" spans="1:8" s="22" customFormat="1" ht="8.25" customHeight="1">
      <c r="A8" s="90"/>
      <c r="B8" s="88"/>
      <c r="C8" s="88"/>
      <c r="D8" s="88"/>
      <c r="E8" s="88"/>
      <c r="F8" s="89"/>
      <c r="G8" s="88"/>
      <c r="H8" s="87"/>
    </row>
    <row r="9" spans="1:8" ht="13">
      <c r="A9" s="86" t="s">
        <v>134</v>
      </c>
      <c r="B9" s="85" t="s">
        <v>135</v>
      </c>
      <c r="C9" s="84"/>
      <c r="D9" s="84"/>
      <c r="E9" s="84" t="s">
        <v>0</v>
      </c>
      <c r="F9" s="84" t="s">
        <v>147</v>
      </c>
      <c r="G9" s="83"/>
      <c r="H9" s="82" t="s">
        <v>136</v>
      </c>
    </row>
    <row r="10" spans="1:8" ht="15" customHeight="1">
      <c r="A10" s="79"/>
      <c r="B10" s="102"/>
      <c r="C10" s="102"/>
      <c r="D10" s="102"/>
      <c r="E10" s="102"/>
      <c r="F10" s="81"/>
      <c r="G10" s="73"/>
      <c r="H10" s="80"/>
    </row>
    <row r="11" spans="1:8" ht="9.75" customHeight="1">
      <c r="A11" s="79"/>
      <c r="B11" s="73"/>
      <c r="C11" s="73"/>
      <c r="D11" s="73"/>
      <c r="E11" s="73"/>
      <c r="F11" s="73"/>
      <c r="G11" s="73"/>
      <c r="H11" s="45"/>
    </row>
    <row r="12" spans="1:8" ht="13">
      <c r="A12" s="49" t="s">
        <v>138</v>
      </c>
      <c r="B12" s="78"/>
      <c r="C12" s="50" t="s">
        <v>154</v>
      </c>
      <c r="D12" s="73"/>
      <c r="E12" s="73"/>
      <c r="F12" s="73"/>
      <c r="G12" s="26" t="s">
        <v>148</v>
      </c>
      <c r="H12" s="77">
        <v>0.3</v>
      </c>
    </row>
    <row r="13" spans="1:8" ht="9.75" customHeight="1">
      <c r="A13" s="60"/>
      <c r="B13" s="76"/>
      <c r="C13" s="75"/>
      <c r="D13" s="73"/>
      <c r="E13" s="73"/>
      <c r="F13" s="73"/>
      <c r="G13" s="71"/>
      <c r="H13" s="72"/>
    </row>
    <row r="14" spans="1:8" ht="15" customHeight="1">
      <c r="A14" s="49" t="s">
        <v>139</v>
      </c>
      <c r="B14" s="186"/>
      <c r="C14" s="186"/>
      <c r="D14" s="186"/>
      <c r="E14" s="186"/>
      <c r="F14" s="186"/>
      <c r="G14" s="187"/>
      <c r="H14" s="139"/>
    </row>
    <row r="15" spans="1:8" ht="9.75" customHeight="1">
      <c r="A15" s="74"/>
      <c r="B15" s="73"/>
      <c r="C15" s="73"/>
      <c r="D15" s="73"/>
      <c r="E15" s="73"/>
      <c r="F15" s="73"/>
      <c r="G15" s="73"/>
      <c r="H15" s="72"/>
    </row>
    <row r="16" spans="1:8" ht="15" customHeight="1">
      <c r="A16" s="14" t="s">
        <v>140</v>
      </c>
      <c r="B16" s="70">
        <v>0</v>
      </c>
      <c r="C16" s="9"/>
      <c r="D16" s="13" t="s">
        <v>243</v>
      </c>
      <c r="E16" s="70">
        <v>0</v>
      </c>
      <c r="F16" s="188"/>
      <c r="G16" s="9"/>
      <c r="H16" s="5"/>
    </row>
    <row r="17" spans="1:8" ht="9.75" customHeight="1">
      <c r="A17" s="14"/>
      <c r="B17" s="6"/>
      <c r="C17" s="6"/>
      <c r="D17" s="71"/>
      <c r="E17" s="188"/>
      <c r="F17" s="188"/>
      <c r="G17" s="9"/>
      <c r="H17" s="5"/>
    </row>
    <row r="18" spans="1:8" ht="15" customHeight="1">
      <c r="A18" s="60" t="s">
        <v>141</v>
      </c>
      <c r="B18" s="97"/>
      <c r="C18" s="97"/>
      <c r="D18" s="19"/>
      <c r="E18" s="19" t="s">
        <v>152</v>
      </c>
      <c r="F18" s="189"/>
      <c r="G18" s="189"/>
      <c r="H18" s="5"/>
    </row>
    <row r="19" spans="1:8" ht="9.75" customHeight="1">
      <c r="A19" s="49"/>
      <c r="B19" s="67"/>
      <c r="C19" s="67"/>
      <c r="D19" s="67"/>
      <c r="E19" s="67"/>
      <c r="F19" s="67"/>
      <c r="G19" s="66"/>
      <c r="H19" s="65"/>
    </row>
    <row r="20" spans="1:8" ht="15" customHeight="1">
      <c r="A20" s="49" t="s">
        <v>142</v>
      </c>
      <c r="B20" s="97"/>
      <c r="C20" s="97"/>
      <c r="D20" s="97"/>
      <c r="E20" s="67"/>
      <c r="F20" s="125" t="s">
        <v>250</v>
      </c>
      <c r="G20" s="69"/>
      <c r="H20" s="68"/>
    </row>
    <row r="21" spans="1:8" ht="9.75" customHeight="1">
      <c r="A21" s="49"/>
      <c r="B21" s="67"/>
      <c r="C21" s="67"/>
      <c r="D21" s="67"/>
      <c r="E21" s="67"/>
      <c r="F21" s="67"/>
      <c r="G21" s="66"/>
      <c r="H21" s="65"/>
    </row>
    <row r="22" spans="1:8" ht="15" customHeight="1">
      <c r="A22" s="49" t="s">
        <v>240</v>
      </c>
      <c r="B22" s="186"/>
      <c r="C22" s="186"/>
      <c r="D22" s="186"/>
      <c r="E22" s="186"/>
      <c r="F22" s="186"/>
      <c r="G22" s="26" t="s">
        <v>153</v>
      </c>
      <c r="H22" s="64"/>
    </row>
    <row r="23" spans="1:8" ht="15" customHeight="1">
      <c r="A23" s="63" t="s">
        <v>143</v>
      </c>
      <c r="B23" s="145">
        <v>0</v>
      </c>
      <c r="C23" s="145">
        <v>0</v>
      </c>
      <c r="D23" s="145">
        <v>0</v>
      </c>
      <c r="E23" s="145">
        <v>0</v>
      </c>
      <c r="F23" s="145">
        <v>0</v>
      </c>
      <c r="G23" s="190"/>
      <c r="H23" s="146">
        <v>0</v>
      </c>
    </row>
    <row r="24" spans="1:8" ht="9.75" customHeight="1">
      <c r="A24" s="63"/>
      <c r="B24" s="62"/>
      <c r="C24" s="62"/>
      <c r="D24" s="62"/>
      <c r="E24" s="62"/>
      <c r="F24" s="62"/>
      <c r="G24" s="62"/>
      <c r="H24" s="45"/>
    </row>
    <row r="25" spans="1:8" ht="13">
      <c r="A25" s="61" t="s">
        <v>144</v>
      </c>
      <c r="B25" s="53"/>
      <c r="C25" s="53"/>
      <c r="D25" s="53"/>
      <c r="E25" s="53"/>
      <c r="F25" s="53"/>
      <c r="G25" s="53"/>
      <c r="H25" s="45"/>
    </row>
    <row r="26" spans="1:8" ht="15" customHeight="1">
      <c r="A26" s="60" t="s">
        <v>145</v>
      </c>
      <c r="B26" s="59">
        <v>0</v>
      </c>
      <c r="C26" s="58" t="s">
        <v>249</v>
      </c>
      <c r="D26" s="53"/>
      <c r="E26" s="53"/>
      <c r="F26" s="53"/>
      <c r="G26" s="53"/>
      <c r="H26" s="45"/>
    </row>
    <row r="27" spans="1:8" s="22" customFormat="1" ht="8.15" customHeight="1" thickBot="1">
      <c r="A27" s="57"/>
      <c r="B27" s="55"/>
      <c r="C27" s="56"/>
      <c r="D27" s="55"/>
      <c r="E27" s="55"/>
      <c r="F27" s="55"/>
      <c r="G27" s="55"/>
      <c r="H27" s="54"/>
    </row>
    <row r="28" spans="1:8" ht="13.5" thickBot="1">
      <c r="A28" s="246" t="s">
        <v>155</v>
      </c>
      <c r="B28" s="240"/>
      <c r="C28" s="247"/>
      <c r="D28" s="247"/>
      <c r="E28" s="247"/>
      <c r="F28" s="247"/>
      <c r="G28" s="247"/>
      <c r="H28" s="248"/>
    </row>
    <row r="29" spans="1:8" s="22" customFormat="1" ht="8.15" customHeight="1">
      <c r="A29" s="18"/>
      <c r="B29" s="17"/>
      <c r="C29" s="17"/>
      <c r="D29" s="17"/>
      <c r="E29" s="17"/>
      <c r="F29" s="17"/>
      <c r="G29" s="17"/>
      <c r="H29" s="16"/>
    </row>
    <row r="30" spans="1:8" ht="15" customHeight="1">
      <c r="A30" s="15" t="s">
        <v>156</v>
      </c>
      <c r="B30" s="48"/>
      <c r="C30" s="147">
        <f>$B$12</f>
        <v>0</v>
      </c>
      <c r="D30" s="9"/>
      <c r="E30" s="53"/>
      <c r="F30" s="53"/>
      <c r="G30" s="53"/>
      <c r="H30" s="45"/>
    </row>
    <row r="31" spans="1:8" ht="15" customHeight="1">
      <c r="A31" s="15" t="s">
        <v>128</v>
      </c>
      <c r="B31" s="52" t="s">
        <v>131</v>
      </c>
      <c r="C31" s="148">
        <f>B23+C23+D23+E23+F23+H23</f>
        <v>0</v>
      </c>
      <c r="D31" s="50" t="s">
        <v>133</v>
      </c>
      <c r="E31" s="33"/>
      <c r="F31" s="33"/>
      <c r="G31" s="46"/>
      <c r="H31" s="45"/>
    </row>
    <row r="32" spans="1:8" ht="15" customHeight="1">
      <c r="A32" s="15" t="s">
        <v>129</v>
      </c>
      <c r="B32" s="51" t="s">
        <v>131</v>
      </c>
      <c r="C32" s="149">
        <f>$B$26</f>
        <v>0</v>
      </c>
      <c r="D32" s="50" t="s">
        <v>132</v>
      </c>
      <c r="E32" s="33"/>
      <c r="F32" s="33"/>
      <c r="G32" s="46"/>
      <c r="H32" s="45"/>
    </row>
    <row r="33" spans="1:19" ht="15" customHeight="1">
      <c r="A33" s="49" t="s">
        <v>130</v>
      </c>
      <c r="B33" s="48"/>
      <c r="C33" s="150">
        <f>C30-C31-C32</f>
        <v>0</v>
      </c>
      <c r="D33" s="33"/>
      <c r="E33" s="33"/>
      <c r="F33" s="33"/>
      <c r="G33" s="46"/>
      <c r="H33" s="45"/>
    </row>
    <row r="34" spans="1:19" ht="8.15" customHeight="1" thickBot="1">
      <c r="A34" s="15"/>
      <c r="B34" s="48"/>
      <c r="C34" s="47"/>
      <c r="D34" s="33"/>
      <c r="E34" s="33"/>
      <c r="F34" s="33"/>
      <c r="G34" s="46"/>
      <c r="H34" s="45"/>
    </row>
    <row r="35" spans="1:19" ht="13">
      <c r="A35" s="239" t="s">
        <v>157</v>
      </c>
      <c r="B35" s="240"/>
      <c r="C35" s="240"/>
      <c r="D35" s="240"/>
      <c r="E35" s="240"/>
      <c r="F35" s="240"/>
      <c r="G35" s="240"/>
      <c r="H35" s="241"/>
    </row>
    <row r="36" spans="1:19" ht="79" customHeight="1">
      <c r="A36" s="44"/>
      <c r="B36" s="250" t="s">
        <v>158</v>
      </c>
      <c r="C36" s="251"/>
      <c r="D36" s="170" t="s">
        <v>251</v>
      </c>
      <c r="E36" s="168" t="s">
        <v>233</v>
      </c>
      <c r="F36" s="124" t="s">
        <v>252</v>
      </c>
      <c r="G36" s="252" t="s">
        <v>253</v>
      </c>
      <c r="H36" s="253"/>
    </row>
    <row r="37" spans="1:19" ht="15" customHeight="1">
      <c r="A37" s="38">
        <v>1</v>
      </c>
      <c r="B37" s="287"/>
      <c r="C37" s="288"/>
      <c r="D37" s="127">
        <v>0</v>
      </c>
      <c r="E37" s="127">
        <v>0</v>
      </c>
      <c r="F37" s="130"/>
      <c r="G37" s="256">
        <f>D37+IF(F37&lt;&gt;"Oui",E37,0)</f>
        <v>0</v>
      </c>
      <c r="H37" s="257"/>
      <c r="I37" s="258"/>
      <c r="J37" s="259"/>
      <c r="K37" s="259"/>
    </row>
    <row r="38" spans="1:19" ht="15" customHeight="1">
      <c r="A38" s="38">
        <v>2</v>
      </c>
      <c r="B38" s="287"/>
      <c r="C38" s="288"/>
      <c r="D38" s="127">
        <v>0</v>
      </c>
      <c r="E38" s="127">
        <v>0</v>
      </c>
      <c r="F38" s="130"/>
      <c r="G38" s="256">
        <f t="shared" ref="G38:G44" si="0">D38+IF(F38&lt;&gt;"Oui",E38,0)</f>
        <v>0</v>
      </c>
      <c r="H38" s="257"/>
      <c r="I38" s="258"/>
      <c r="J38" s="259"/>
      <c r="K38" s="259"/>
    </row>
    <row r="39" spans="1:19" ht="15" customHeight="1">
      <c r="A39" s="38">
        <v>3</v>
      </c>
      <c r="B39" s="287"/>
      <c r="C39" s="288"/>
      <c r="D39" s="127">
        <v>0</v>
      </c>
      <c r="E39" s="127">
        <v>0</v>
      </c>
      <c r="F39" s="130"/>
      <c r="G39" s="256">
        <f t="shared" si="0"/>
        <v>0</v>
      </c>
      <c r="H39" s="257"/>
    </row>
    <row r="40" spans="1:19" ht="15" customHeight="1">
      <c r="A40" s="38">
        <v>4</v>
      </c>
      <c r="B40" s="287"/>
      <c r="C40" s="288"/>
      <c r="D40" s="127">
        <v>0</v>
      </c>
      <c r="E40" s="127">
        <v>0</v>
      </c>
      <c r="F40" s="130"/>
      <c r="G40" s="256">
        <f t="shared" si="0"/>
        <v>0</v>
      </c>
      <c r="H40" s="257"/>
    </row>
    <row r="41" spans="1:19" ht="15" customHeight="1">
      <c r="A41" s="38">
        <v>5</v>
      </c>
      <c r="B41" s="287"/>
      <c r="C41" s="288"/>
      <c r="D41" s="127">
        <v>0</v>
      </c>
      <c r="E41" s="127">
        <v>0</v>
      </c>
      <c r="F41" s="130"/>
      <c r="G41" s="256">
        <f t="shared" si="0"/>
        <v>0</v>
      </c>
      <c r="H41" s="257"/>
    </row>
    <row r="42" spans="1:19" ht="15" customHeight="1">
      <c r="A42" s="38">
        <v>6</v>
      </c>
      <c r="B42" s="287"/>
      <c r="C42" s="288"/>
      <c r="D42" s="127">
        <v>0</v>
      </c>
      <c r="E42" s="127">
        <v>0</v>
      </c>
      <c r="F42" s="130"/>
      <c r="G42" s="256">
        <f t="shared" si="0"/>
        <v>0</v>
      </c>
      <c r="H42" s="257"/>
    </row>
    <row r="43" spans="1:19" ht="15" customHeight="1">
      <c r="A43" s="38">
        <v>7</v>
      </c>
      <c r="B43" s="287"/>
      <c r="C43" s="288"/>
      <c r="D43" s="127">
        <v>0</v>
      </c>
      <c r="E43" s="127">
        <v>0</v>
      </c>
      <c r="F43" s="130"/>
      <c r="G43" s="256">
        <f t="shared" si="0"/>
        <v>0</v>
      </c>
      <c r="H43" s="257"/>
    </row>
    <row r="44" spans="1:19" ht="15" customHeight="1">
      <c r="A44" s="38">
        <v>8</v>
      </c>
      <c r="B44" s="289"/>
      <c r="C44" s="290"/>
      <c r="D44" s="128">
        <v>0</v>
      </c>
      <c r="E44" s="128">
        <v>0</v>
      </c>
      <c r="F44" s="131"/>
      <c r="G44" s="256">
        <f t="shared" si="0"/>
        <v>0</v>
      </c>
      <c r="H44" s="257"/>
    </row>
    <row r="45" spans="1:19" ht="15" customHeight="1">
      <c r="A45" s="36"/>
      <c r="B45" s="264" t="s">
        <v>159</v>
      </c>
      <c r="C45" s="264"/>
      <c r="D45" s="264"/>
      <c r="E45" s="264"/>
      <c r="F45" s="264"/>
      <c r="G45" s="13" t="s">
        <v>28</v>
      </c>
      <c r="H45" s="34">
        <f>SUM(G37:H44)</f>
        <v>0</v>
      </c>
    </row>
    <row r="46" spans="1:19" ht="15" customHeight="1">
      <c r="A46" s="15" t="str">
        <f>$B$45</f>
        <v>Revenu mensuel brut du ménage</v>
      </c>
      <c r="B46" s="33"/>
      <c r="C46" s="9"/>
      <c r="D46" s="43">
        <f>$H$45</f>
        <v>0</v>
      </c>
      <c r="E46" s="9"/>
      <c r="F46" s="9"/>
      <c r="G46" s="9"/>
      <c r="H46" s="5"/>
      <c r="L46" s="22"/>
      <c r="M46" s="22"/>
      <c r="N46" s="22"/>
      <c r="O46" s="22"/>
      <c r="P46" s="22"/>
      <c r="Q46" s="22"/>
      <c r="R46" s="22"/>
      <c r="S46" s="22"/>
    </row>
    <row r="47" spans="1:19" ht="15" customHeight="1">
      <c r="A47" s="15" t="s">
        <v>160</v>
      </c>
      <c r="B47" s="9"/>
      <c r="C47" s="32"/>
      <c r="D47" s="31">
        <f>$H$12</f>
        <v>0.3</v>
      </c>
      <c r="E47" s="9" t="s">
        <v>161</v>
      </c>
      <c r="F47" s="9"/>
      <c r="G47" s="9"/>
      <c r="H47" s="5"/>
    </row>
    <row r="48" spans="1:19" ht="15" customHeight="1">
      <c r="A48" s="10"/>
      <c r="B48" s="9"/>
      <c r="C48" s="13" t="s">
        <v>27</v>
      </c>
      <c r="D48" s="42">
        <f>D46*D47</f>
        <v>0</v>
      </c>
      <c r="E48" s="9"/>
      <c r="F48" s="9"/>
      <c r="G48" s="9"/>
      <c r="H48" s="5"/>
    </row>
    <row r="49" spans="1:8" ht="8.15" customHeight="1" thickBot="1">
      <c r="A49" s="41"/>
      <c r="B49" s="40"/>
      <c r="C49" s="40"/>
      <c r="D49" s="3"/>
      <c r="E49" s="3"/>
      <c r="F49" s="3"/>
      <c r="G49" s="3"/>
      <c r="H49" s="2"/>
    </row>
    <row r="50" spans="1:8" ht="27.75" customHeight="1">
      <c r="A50" s="265" t="s">
        <v>254</v>
      </c>
      <c r="B50" s="266"/>
      <c r="C50" s="266"/>
      <c r="D50" s="266"/>
      <c r="E50" s="266"/>
      <c r="F50" s="266"/>
      <c r="G50" s="266"/>
      <c r="H50" s="267"/>
    </row>
    <row r="51" spans="1:8" ht="14.25" customHeight="1">
      <c r="A51" s="39"/>
      <c r="B51" s="250" t="s">
        <v>158</v>
      </c>
      <c r="C51" s="251"/>
      <c r="D51" s="124" t="s">
        <v>162</v>
      </c>
      <c r="E51" s="268" t="s">
        <v>163</v>
      </c>
      <c r="F51" s="269"/>
      <c r="G51" s="9"/>
      <c r="H51" s="5"/>
    </row>
    <row r="52" spans="1:8" ht="15" customHeight="1">
      <c r="A52" s="38">
        <v>1</v>
      </c>
      <c r="B52" s="270" t="str">
        <f>IF(F37="Oui",B37,"")</f>
        <v/>
      </c>
      <c r="C52" s="271"/>
      <c r="D52" s="37"/>
      <c r="E52" s="291">
        <v>0</v>
      </c>
      <c r="F52" s="292"/>
      <c r="G52" s="9"/>
      <c r="H52" s="5"/>
    </row>
    <row r="53" spans="1:8" ht="15" customHeight="1">
      <c r="A53" s="38">
        <v>2</v>
      </c>
      <c r="B53" s="270" t="str">
        <f t="shared" ref="B53:B59" si="1">IF(F38="Oui",B38,"")</f>
        <v/>
      </c>
      <c r="C53" s="271"/>
      <c r="D53" s="37"/>
      <c r="E53" s="291">
        <v>0</v>
      </c>
      <c r="F53" s="292"/>
      <c r="G53" s="9"/>
      <c r="H53" s="5"/>
    </row>
    <row r="54" spans="1:8" ht="15" customHeight="1">
      <c r="A54" s="38">
        <v>3</v>
      </c>
      <c r="B54" s="270" t="str">
        <f t="shared" si="1"/>
        <v/>
      </c>
      <c r="C54" s="271"/>
      <c r="D54" s="37"/>
      <c r="E54" s="291">
        <v>0</v>
      </c>
      <c r="F54" s="292"/>
      <c r="G54" s="9"/>
      <c r="H54" s="5"/>
    </row>
    <row r="55" spans="1:8" ht="15" customHeight="1">
      <c r="A55" s="38">
        <v>4</v>
      </c>
      <c r="B55" s="270" t="str">
        <f t="shared" si="1"/>
        <v/>
      </c>
      <c r="C55" s="271"/>
      <c r="D55" s="37"/>
      <c r="E55" s="291">
        <v>0</v>
      </c>
      <c r="F55" s="292"/>
      <c r="G55" s="9"/>
      <c r="H55" s="5"/>
    </row>
    <row r="56" spans="1:8" ht="15" customHeight="1">
      <c r="A56" s="38">
        <v>5</v>
      </c>
      <c r="B56" s="270" t="str">
        <f t="shared" si="1"/>
        <v/>
      </c>
      <c r="C56" s="271"/>
      <c r="D56" s="37"/>
      <c r="E56" s="291">
        <v>0</v>
      </c>
      <c r="F56" s="292"/>
      <c r="G56" s="9"/>
      <c r="H56" s="5"/>
    </row>
    <row r="57" spans="1:8" ht="15" customHeight="1">
      <c r="A57" s="38">
        <v>6</v>
      </c>
      <c r="B57" s="270" t="str">
        <f t="shared" si="1"/>
        <v/>
      </c>
      <c r="C57" s="271"/>
      <c r="D57" s="37"/>
      <c r="E57" s="291">
        <v>0</v>
      </c>
      <c r="F57" s="292"/>
      <c r="G57" s="9"/>
      <c r="H57" s="5"/>
    </row>
    <row r="58" spans="1:8" ht="15" customHeight="1">
      <c r="A58" s="38">
        <v>7</v>
      </c>
      <c r="B58" s="270" t="str">
        <f t="shared" si="1"/>
        <v/>
      </c>
      <c r="C58" s="271"/>
      <c r="D58" s="37"/>
      <c r="E58" s="291">
        <v>0</v>
      </c>
      <c r="F58" s="292"/>
      <c r="G58" s="9"/>
      <c r="H58" s="5"/>
    </row>
    <row r="59" spans="1:8" ht="15" customHeight="1">
      <c r="A59" s="36">
        <v>8</v>
      </c>
      <c r="B59" s="275" t="str">
        <f t="shared" si="1"/>
        <v/>
      </c>
      <c r="C59" s="276"/>
      <c r="D59" s="35"/>
      <c r="E59" s="293">
        <v>0</v>
      </c>
      <c r="F59" s="294"/>
      <c r="G59" s="9"/>
      <c r="H59" s="5"/>
    </row>
    <row r="60" spans="1:8" ht="15" customHeight="1">
      <c r="A60" s="30"/>
      <c r="B60" s="135"/>
      <c r="C60" s="176"/>
      <c r="D60" s="169" t="s">
        <v>236</v>
      </c>
      <c r="E60" s="13" t="s">
        <v>26</v>
      </c>
      <c r="F60" s="129">
        <f>SUM(E52:F59)</f>
        <v>0</v>
      </c>
      <c r="G60" s="9"/>
      <c r="H60" s="5"/>
    </row>
    <row r="61" spans="1:8" ht="15" customHeight="1">
      <c r="A61" s="30"/>
      <c r="B61" s="169"/>
      <c r="C61" s="169"/>
      <c r="D61" s="169"/>
      <c r="E61" s="9"/>
      <c r="F61" s="169"/>
      <c r="G61" s="9"/>
      <c r="H61" s="5"/>
    </row>
    <row r="62" spans="1:8" ht="15" customHeight="1">
      <c r="A62" s="279" t="s">
        <v>235</v>
      </c>
      <c r="B62" s="280"/>
      <c r="C62" s="177"/>
      <c r="D62" s="177"/>
      <c r="E62" s="97"/>
      <c r="F62" s="177"/>
      <c r="G62" s="143"/>
      <c r="H62" s="94"/>
    </row>
    <row r="63" spans="1:8" ht="30" customHeight="1">
      <c r="A63" s="279"/>
      <c r="B63" s="280"/>
      <c r="C63" s="177"/>
      <c r="D63" s="177"/>
      <c r="E63" s="97"/>
      <c r="F63" s="177"/>
      <c r="G63" s="97"/>
      <c r="H63" s="94"/>
    </row>
    <row r="64" spans="1:8" ht="15" customHeight="1">
      <c r="A64" s="30"/>
      <c r="B64" s="169"/>
      <c r="C64" s="169"/>
      <c r="D64" s="169"/>
      <c r="E64" s="9"/>
      <c r="F64" s="169"/>
      <c r="G64" s="9"/>
      <c r="H64" s="5"/>
    </row>
    <row r="65" spans="1:8" ht="15" customHeight="1">
      <c r="A65" s="74"/>
      <c r="B65" s="140" t="s">
        <v>234</v>
      </c>
      <c r="C65" s="169" t="s">
        <v>26</v>
      </c>
      <c r="D65" s="178">
        <f>F60</f>
        <v>0</v>
      </c>
      <c r="E65" s="9"/>
      <c r="F65" s="8"/>
      <c r="G65" s="169"/>
      <c r="H65" s="179"/>
    </row>
    <row r="66" spans="1:8" ht="15" customHeight="1">
      <c r="A66" s="74"/>
      <c r="B66" s="140" t="s">
        <v>237</v>
      </c>
      <c r="C66" s="12" t="s">
        <v>131</v>
      </c>
      <c r="D66" s="180">
        <f>IFERROR(VLOOKUPs!C21,0)</f>
        <v>0</v>
      </c>
      <c r="E66" s="53"/>
      <c r="F66" s="140"/>
      <c r="G66" s="12"/>
      <c r="H66" s="181"/>
    </row>
    <row r="67" spans="1:8" ht="7.5" customHeight="1">
      <c r="A67" s="10"/>
      <c r="B67" s="8"/>
      <c r="C67" s="12"/>
      <c r="D67" s="138"/>
      <c r="E67" s="24"/>
      <c r="F67" s="9"/>
      <c r="G67" s="9"/>
      <c r="H67" s="5"/>
    </row>
    <row r="68" spans="1:8" ht="15" customHeight="1">
      <c r="A68" s="8" t="s">
        <v>169</v>
      </c>
      <c r="B68" s="174"/>
      <c r="C68" s="12" t="s">
        <v>131</v>
      </c>
      <c r="D68" s="175"/>
      <c r="E68" s="66" t="str">
        <f>IF(AND(B68="",D68&lt;&gt;0),"ERREUR:  s.v.p., inscrire les services additionnels dans la case B68",IF(AND(B68&lt;&gt;"",D68&gt;0),"Prendre note que les services additionnels sont sujets à approbation",""))</f>
        <v/>
      </c>
      <c r="F68" s="140"/>
      <c r="G68" s="12"/>
      <c r="H68" s="181"/>
    </row>
    <row r="69" spans="1:8" ht="27.75" customHeight="1">
      <c r="A69" s="279" t="s">
        <v>238</v>
      </c>
      <c r="B69" s="280"/>
      <c r="C69" s="169" t="s">
        <v>25</v>
      </c>
      <c r="D69" s="178">
        <f>D65-D66</f>
        <v>0</v>
      </c>
      <c r="E69" s="9"/>
      <c r="F69" s="9"/>
      <c r="G69" s="169"/>
      <c r="H69" s="179"/>
    </row>
    <row r="70" spans="1:8" ht="7.5" customHeight="1" thickBot="1">
      <c r="A70" s="4"/>
      <c r="B70" s="29"/>
      <c r="C70" s="182"/>
      <c r="D70" s="183"/>
      <c r="E70" s="3"/>
      <c r="F70" s="3"/>
      <c r="G70" s="28"/>
      <c r="H70" s="2"/>
    </row>
    <row r="71" spans="1:8" ht="13.5" thickBot="1">
      <c r="A71" s="281" t="s">
        <v>165</v>
      </c>
      <c r="B71" s="282"/>
      <c r="C71" s="282"/>
      <c r="D71" s="282"/>
      <c r="E71" s="282"/>
      <c r="F71" s="282"/>
      <c r="G71" s="282"/>
      <c r="H71" s="283"/>
    </row>
    <row r="72" spans="1:8" ht="7.5" customHeight="1">
      <c r="A72" s="10"/>
      <c r="B72" s="27"/>
      <c r="C72" s="26"/>
      <c r="D72" s="25"/>
      <c r="E72" s="125"/>
      <c r="F72" s="125"/>
      <c r="G72" s="125"/>
      <c r="H72" s="126"/>
    </row>
    <row r="73" spans="1:8" ht="15" customHeight="1">
      <c r="A73" s="10" t="s">
        <v>174</v>
      </c>
      <c r="B73" s="27"/>
      <c r="C73" s="26" t="s">
        <v>47</v>
      </c>
      <c r="D73" s="136">
        <f>IF(COUNTIF(F37:F44,"Oui")=COUNTIF(E52:F59,"&gt;0"),D48+D69,"ERREUR")</f>
        <v>0</v>
      </c>
      <c r="E73" s="284" t="str">
        <f>IF(OR(D73="ERREUR",D73="ERROR"),"Veuillez compléter la section C ou ajuster la section B afin d’enlever la composante maximale d’allocation pour le logement.","")</f>
        <v/>
      </c>
      <c r="F73" s="284"/>
      <c r="G73" s="284"/>
      <c r="H73" s="126"/>
    </row>
    <row r="74" spans="1:8" ht="15" customHeight="1">
      <c r="A74" s="132" t="s">
        <v>172</v>
      </c>
      <c r="B74" s="133"/>
      <c r="C74" s="133"/>
      <c r="D74" s="137"/>
      <c r="E74" s="284"/>
      <c r="F74" s="284"/>
      <c r="G74" s="284"/>
      <c r="H74" s="134"/>
    </row>
    <row r="75" spans="1:8" ht="15" customHeight="1">
      <c r="A75" s="10" t="s">
        <v>173</v>
      </c>
      <c r="B75" s="8" t="s">
        <v>166</v>
      </c>
      <c r="C75" s="12" t="s">
        <v>131</v>
      </c>
      <c r="D75" s="191">
        <f>IFERROR(IF(VLOOKUPs!J4=FALSE,VLOOKUP(VLOOKUPs!B1,'Utility and Services Table'!A2:D111,2,FALSE),0),0)</f>
        <v>0</v>
      </c>
      <c r="E75" s="24" t="s">
        <v>23</v>
      </c>
      <c r="F75" s="9"/>
      <c r="G75" s="173"/>
      <c r="H75" s="5"/>
    </row>
    <row r="76" spans="1:8" ht="15" customHeight="1">
      <c r="A76" s="10"/>
      <c r="B76" s="8" t="s">
        <v>167</v>
      </c>
      <c r="C76" s="12" t="s">
        <v>131</v>
      </c>
      <c r="D76" s="191">
        <f>IFERROR(IF(VLOOKUPs!J5=FALSE,VLOOKUP(VLOOKUPs!B1,'Utility and Services Table'!A2:D111,4,FALSE),0),0)</f>
        <v>0</v>
      </c>
      <c r="E76" s="24" t="s">
        <v>21</v>
      </c>
      <c r="F76" s="9"/>
      <c r="G76" s="9"/>
      <c r="H76" s="5"/>
    </row>
    <row r="77" spans="1:8" ht="7.5" customHeight="1">
      <c r="A77" s="10"/>
      <c r="B77" s="8"/>
      <c r="C77" s="12"/>
      <c r="D77" s="138"/>
      <c r="E77" s="24"/>
      <c r="F77" s="9"/>
      <c r="G77" s="9"/>
      <c r="H77" s="5"/>
    </row>
    <row r="78" spans="1:8" ht="15" customHeight="1">
      <c r="A78" s="10" t="s">
        <v>171</v>
      </c>
      <c r="B78" s="8" t="s">
        <v>168</v>
      </c>
      <c r="C78" s="12" t="s">
        <v>20</v>
      </c>
      <c r="D78" s="192">
        <f>IFERROR(IF(VLOOKUPs!J6=TRUE,VLOOKUP(VLOOKUPs!B1,'Utility and Services Table'!A2:D111,3,FALSE),0),0)</f>
        <v>0</v>
      </c>
      <c r="E78" s="24" t="s">
        <v>19</v>
      </c>
      <c r="F78" s="9"/>
      <c r="G78" s="9"/>
      <c r="H78" s="5"/>
    </row>
    <row r="79" spans="1:8" ht="15" customHeight="1">
      <c r="A79" s="14" t="s">
        <v>170</v>
      </c>
      <c r="B79" s="9"/>
      <c r="C79" s="13" t="s">
        <v>18</v>
      </c>
      <c r="D79" s="136">
        <f>IFERROR(D73-D75-D76+D78,"ERROR")</f>
        <v>0</v>
      </c>
      <c r="E79" s="9"/>
      <c r="F79" s="9"/>
      <c r="G79" s="9"/>
      <c r="H79" s="5"/>
    </row>
    <row r="80" spans="1:8" ht="13" thickBot="1">
      <c r="A80" s="4"/>
      <c r="B80" s="3"/>
      <c r="C80" s="23"/>
      <c r="D80" s="3"/>
      <c r="E80" s="3"/>
      <c r="F80" s="3"/>
      <c r="G80" s="3"/>
      <c r="H80" s="2"/>
    </row>
    <row r="81" spans="1:8" ht="13.5" thickBot="1">
      <c r="A81" s="246" t="s">
        <v>175</v>
      </c>
      <c r="B81" s="247"/>
      <c r="C81" s="247"/>
      <c r="D81" s="247"/>
      <c r="E81" s="247"/>
      <c r="F81" s="247"/>
      <c r="G81" s="247"/>
      <c r="H81" s="248"/>
    </row>
    <row r="82" spans="1:8" s="22" customFormat="1" ht="7.5" customHeight="1">
      <c r="A82" s="18"/>
      <c r="B82" s="17"/>
      <c r="C82" s="17"/>
      <c r="D82" s="17"/>
      <c r="E82" s="17"/>
      <c r="F82" s="17"/>
      <c r="G82" s="17"/>
      <c r="H82" s="16"/>
    </row>
    <row r="83" spans="1:8" ht="15" customHeight="1">
      <c r="A83" s="14" t="s">
        <v>176</v>
      </c>
      <c r="B83" s="9"/>
      <c r="C83" s="13" t="s">
        <v>17</v>
      </c>
      <c r="D83" s="151">
        <f>$B$12*0.25</f>
        <v>0</v>
      </c>
      <c r="F83" s="9"/>
      <c r="G83" s="9"/>
      <c r="H83" s="5"/>
    </row>
    <row r="84" spans="1:8" ht="7.5" customHeight="1" thickBot="1">
      <c r="A84" s="10"/>
      <c r="B84" s="9"/>
      <c r="C84" s="9"/>
      <c r="D84" s="9"/>
      <c r="E84" s="9"/>
      <c r="F84" s="9"/>
      <c r="G84" s="9"/>
      <c r="H84" s="5"/>
    </row>
    <row r="85" spans="1:8" ht="13.5" thickBot="1">
      <c r="A85" s="246" t="s">
        <v>177</v>
      </c>
      <c r="B85" s="247"/>
      <c r="C85" s="247"/>
      <c r="D85" s="247"/>
      <c r="E85" s="247"/>
      <c r="F85" s="247"/>
      <c r="G85" s="247"/>
      <c r="H85" s="248"/>
    </row>
    <row r="86" spans="1:8" s="22" customFormat="1" ht="13">
      <c r="A86" s="18"/>
      <c r="B86" s="17"/>
      <c r="C86" s="17"/>
      <c r="D86" s="17"/>
      <c r="E86" s="17"/>
      <c r="F86" s="17"/>
      <c r="G86" s="17"/>
      <c r="H86" s="16"/>
    </row>
    <row r="87" spans="1:8">
      <c r="A87" s="10" t="s">
        <v>130</v>
      </c>
      <c r="B87" s="9"/>
      <c r="C87" s="9"/>
      <c r="D87" s="147">
        <f>$C$33</f>
        <v>0</v>
      </c>
      <c r="E87" s="9"/>
      <c r="F87" s="9"/>
      <c r="G87" s="9"/>
      <c r="H87" s="5"/>
    </row>
    <row r="88" spans="1:8">
      <c r="A88" s="10" t="s">
        <v>178</v>
      </c>
      <c r="B88" s="9"/>
      <c r="C88" s="12" t="s">
        <v>131</v>
      </c>
      <c r="D88" s="147">
        <f>MAX(D79,D83)</f>
        <v>0</v>
      </c>
      <c r="E88" s="21" t="s">
        <v>179</v>
      </c>
      <c r="F88" s="9"/>
      <c r="G88" s="9"/>
      <c r="H88" s="5"/>
    </row>
    <row r="89" spans="1:8" ht="13">
      <c r="A89" s="152" t="s">
        <v>180</v>
      </c>
      <c r="B89" s="153"/>
      <c r="C89" s="12" t="s">
        <v>131</v>
      </c>
      <c r="D89" s="154">
        <v>0</v>
      </c>
      <c r="E89" s="21" t="s">
        <v>181</v>
      </c>
      <c r="F89" s="9"/>
      <c r="G89" s="9"/>
      <c r="H89" s="5"/>
    </row>
    <row r="90" spans="1:8" ht="13">
      <c r="A90" s="14" t="s">
        <v>182</v>
      </c>
      <c r="B90" s="9"/>
      <c r="C90" s="13" t="s">
        <v>16</v>
      </c>
      <c r="D90" s="155">
        <f>ROUND(MAX(D87-D88-D89,0), 0)</f>
        <v>0</v>
      </c>
      <c r="E90" s="21" t="s">
        <v>183</v>
      </c>
      <c r="F90" s="9"/>
      <c r="G90" s="9"/>
      <c r="H90" s="5"/>
    </row>
    <row r="91" spans="1:8" ht="13.5" thickBot="1">
      <c r="A91" s="14"/>
      <c r="B91" s="9"/>
      <c r="C91" s="8"/>
      <c r="D91" s="20"/>
      <c r="E91" s="19"/>
      <c r="F91" s="9"/>
      <c r="G91" s="9"/>
      <c r="H91" s="5"/>
    </row>
    <row r="92" spans="1:8" ht="13.5" thickBot="1">
      <c r="A92" s="246" t="s">
        <v>184</v>
      </c>
      <c r="B92" s="247"/>
      <c r="C92" s="247"/>
      <c r="D92" s="247"/>
      <c r="E92" s="247"/>
      <c r="F92" s="247"/>
      <c r="G92" s="247"/>
      <c r="H92" s="248"/>
    </row>
    <row r="93" spans="1:8" ht="7.5" customHeight="1">
      <c r="A93" s="18"/>
      <c r="B93" s="17"/>
      <c r="C93" s="17"/>
      <c r="D93" s="17"/>
      <c r="E93" s="17"/>
      <c r="F93" s="17"/>
      <c r="G93" s="17"/>
      <c r="H93" s="16"/>
    </row>
    <row r="94" spans="1:8" ht="15" customHeight="1">
      <c r="A94" s="10" t="s">
        <v>156</v>
      </c>
      <c r="B94" s="9"/>
      <c r="C94" s="9"/>
      <c r="D94" s="11">
        <f>$B$12</f>
        <v>0</v>
      </c>
      <c r="E94" s="9"/>
      <c r="F94" s="9"/>
      <c r="G94" s="9"/>
      <c r="H94" s="5"/>
    </row>
    <row r="95" spans="1:8" ht="15" customHeight="1">
      <c r="A95" s="15" t="s">
        <v>185</v>
      </c>
      <c r="B95" s="9"/>
      <c r="C95" s="12" t="s">
        <v>131</v>
      </c>
      <c r="D95" s="11">
        <f>$C$32</f>
        <v>0</v>
      </c>
      <c r="E95" s="9"/>
      <c r="F95" s="9"/>
      <c r="G95" s="9"/>
      <c r="H95" s="5"/>
    </row>
    <row r="96" spans="1:8" ht="15" customHeight="1">
      <c r="A96" s="10" t="s">
        <v>186</v>
      </c>
      <c r="B96" s="9"/>
      <c r="C96" s="12" t="s">
        <v>131</v>
      </c>
      <c r="D96" s="156">
        <f>$D$87</f>
        <v>0</v>
      </c>
      <c r="E96" s="9"/>
      <c r="F96" s="9"/>
      <c r="G96" s="9"/>
      <c r="H96" s="5"/>
    </row>
    <row r="97" spans="1:8" ht="15" customHeight="1">
      <c r="A97" s="14" t="s">
        <v>187</v>
      </c>
      <c r="B97" s="9"/>
      <c r="C97" s="13" t="s">
        <v>15</v>
      </c>
      <c r="D97" s="157">
        <f>ROUND((D94-D95)-D96, 0)</f>
        <v>0</v>
      </c>
      <c r="E97" s="21" t="s">
        <v>183</v>
      </c>
      <c r="F97" s="9"/>
      <c r="G97" s="9"/>
      <c r="H97" s="5"/>
    </row>
    <row r="98" spans="1:8" ht="9.75" customHeight="1">
      <c r="A98" s="10"/>
      <c r="B98" s="9"/>
      <c r="C98" s="12"/>
      <c r="D98" s="11"/>
      <c r="E98" s="9"/>
      <c r="F98" s="9"/>
      <c r="G98" s="9"/>
      <c r="H98" s="5"/>
    </row>
    <row r="99" spans="1:8" ht="15" customHeight="1">
      <c r="A99" s="10" t="s">
        <v>188</v>
      </c>
      <c r="B99" s="295"/>
      <c r="C99" s="295"/>
      <c r="D99" s="9"/>
      <c r="E99" s="8" t="s">
        <v>189</v>
      </c>
      <c r="F99" s="7"/>
      <c r="G99" s="6"/>
      <c r="H99" s="5"/>
    </row>
    <row r="100" spans="1:8" ht="9.75" customHeight="1">
      <c r="A100" s="10"/>
      <c r="B100" s="9"/>
      <c r="C100" s="9"/>
      <c r="D100" s="9"/>
      <c r="E100" s="8"/>
      <c r="F100" s="9"/>
      <c r="G100" s="6"/>
      <c r="H100" s="5"/>
    </row>
    <row r="101" spans="1:8" ht="15" customHeight="1">
      <c r="A101" s="10" t="s">
        <v>190</v>
      </c>
      <c r="B101" s="295"/>
      <c r="C101" s="295"/>
      <c r="D101" s="9"/>
      <c r="E101" s="8" t="s">
        <v>189</v>
      </c>
      <c r="F101" s="7"/>
      <c r="G101" s="6"/>
      <c r="H101" s="5"/>
    </row>
    <row r="102" spans="1:8" ht="9.75" customHeight="1" thickBot="1">
      <c r="A102" s="4"/>
      <c r="B102" s="3"/>
      <c r="C102" s="3"/>
      <c r="D102" s="3"/>
      <c r="E102" s="3"/>
      <c r="F102" s="3"/>
      <c r="G102" s="3"/>
      <c r="H102" s="2"/>
    </row>
  </sheetData>
  <sheetProtection algorithmName="SHA-512" hashValue="zSZhlPtah2mJFq4b4Zoag3CukEkOZcXaRiBxoSu2Wdq6fpc0bUPHl9aEjuSpO912sjwxqOfoo7xutfB0nA9AVQ==" saltValue="oQ5IsshH9HRWo1LXuazQ+Q==" spinCount="100000" sheet="1" selectLockedCells="1"/>
  <mergeCells count="54">
    <mergeCell ref="A85:H85"/>
    <mergeCell ref="A92:H92"/>
    <mergeCell ref="B99:C99"/>
    <mergeCell ref="B101:C101"/>
    <mergeCell ref="A81:H81"/>
    <mergeCell ref="B56:C56"/>
    <mergeCell ref="E56:F56"/>
    <mergeCell ref="B57:C57"/>
    <mergeCell ref="E57:F57"/>
    <mergeCell ref="B58:C58"/>
    <mergeCell ref="E58:F58"/>
    <mergeCell ref="B59:C59"/>
    <mergeCell ref="E59:F59"/>
    <mergeCell ref="A62:B63"/>
    <mergeCell ref="A71:H71"/>
    <mergeCell ref="E73:G74"/>
    <mergeCell ref="A69:B69"/>
    <mergeCell ref="B53:C53"/>
    <mergeCell ref="E53:F53"/>
    <mergeCell ref="B54:C54"/>
    <mergeCell ref="E54:F54"/>
    <mergeCell ref="B55:C55"/>
    <mergeCell ref="E55:F55"/>
    <mergeCell ref="B45:F45"/>
    <mergeCell ref="A50:H50"/>
    <mergeCell ref="B51:C51"/>
    <mergeCell ref="E51:F51"/>
    <mergeCell ref="B52:C52"/>
    <mergeCell ref="E52:F52"/>
    <mergeCell ref="B42:C42"/>
    <mergeCell ref="G42:H42"/>
    <mergeCell ref="B43:C43"/>
    <mergeCell ref="G43:H43"/>
    <mergeCell ref="B44:C44"/>
    <mergeCell ref="G44:H44"/>
    <mergeCell ref="B39:C39"/>
    <mergeCell ref="G39:H39"/>
    <mergeCell ref="B40:C40"/>
    <mergeCell ref="G40:H40"/>
    <mergeCell ref="B41:C41"/>
    <mergeCell ref="G41:H41"/>
    <mergeCell ref="B36:C36"/>
    <mergeCell ref="G36:H36"/>
    <mergeCell ref="B37:C37"/>
    <mergeCell ref="G37:H37"/>
    <mergeCell ref="I37:K38"/>
    <mergeCell ref="B38:C38"/>
    <mergeCell ref="G38:H38"/>
    <mergeCell ref="A35:H35"/>
    <mergeCell ref="A1:H1"/>
    <mergeCell ref="A6:H6"/>
    <mergeCell ref="A28:H28"/>
    <mergeCell ref="C7:F7"/>
    <mergeCell ref="C2:D2"/>
  </mergeCells>
  <dataValidations count="2">
    <dataValidation type="list" allowBlank="1" showInputMessage="1" showErrorMessage="1" sqref="F37:F44">
      <formula1>"Oui, Non, N/A"</formula1>
    </dataValidation>
    <dataValidation type="decimal" allowBlank="1" showInputMessage="1" showErrorMessage="1" promptTitle="Must be between 25% and 30%" sqref="H12">
      <formula1>0.25</formula1>
      <formula2>0.3</formula2>
    </dataValidation>
  </dataValidations>
  <printOptions horizontalCentered="1"/>
  <pageMargins left="0.25" right="0.25" top="0.75" bottom="0.75" header="0.3" footer="0.3"/>
  <pageSetup scale="68" fitToHeight="0" orientation="portrait" r:id="rId1"/>
  <headerFooter differentFirst="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xdr:col>
                    <xdr:colOff>19050</xdr:colOff>
                    <xdr:row>13</xdr:row>
                    <xdr:rowOff>0</xdr:rowOff>
                  </from>
                  <to>
                    <xdr:col>2</xdr:col>
                    <xdr:colOff>107950</xdr:colOff>
                    <xdr:row>14</xdr:row>
                    <xdr:rowOff>0</xdr:rowOff>
                  </to>
                </anchor>
              </controlPr>
            </control>
          </mc:Choice>
        </mc:AlternateContent>
        <mc:AlternateContent xmlns:mc="http://schemas.openxmlformats.org/markup-compatibility/2006">
          <mc:Choice Requires="x14">
            <control shapeId="14339" r:id="rId5" name="Check Box 3">
              <controlPr defaultSize="0" autoFill="0" autoLine="0" autoPict="0">
                <anchor moveWithCells="1">
                  <from>
                    <xdr:col>1</xdr:col>
                    <xdr:colOff>31750</xdr:colOff>
                    <xdr:row>17</xdr:row>
                    <xdr:rowOff>0</xdr:rowOff>
                  </from>
                  <to>
                    <xdr:col>2</xdr:col>
                    <xdr:colOff>50800</xdr:colOff>
                    <xdr:row>18</xdr:row>
                    <xdr:rowOff>0</xdr:rowOff>
                  </to>
                </anchor>
              </controlPr>
            </control>
          </mc:Choice>
        </mc:AlternateContent>
        <mc:AlternateContent xmlns:mc="http://schemas.openxmlformats.org/markup-compatibility/2006">
          <mc:Choice Requires="x14">
            <control shapeId="14340" r:id="rId6" name="Check Box 4">
              <controlPr defaultSize="0" autoFill="0" autoLine="0" autoPict="0">
                <anchor moveWithCells="1">
                  <from>
                    <xdr:col>2</xdr:col>
                    <xdr:colOff>31750</xdr:colOff>
                    <xdr:row>17</xdr:row>
                    <xdr:rowOff>12700</xdr:rowOff>
                  </from>
                  <to>
                    <xdr:col>2</xdr:col>
                    <xdr:colOff>1009650</xdr:colOff>
                    <xdr:row>18</xdr:row>
                    <xdr:rowOff>0</xdr:rowOff>
                  </to>
                </anchor>
              </controlPr>
            </control>
          </mc:Choice>
        </mc:AlternateContent>
        <mc:AlternateContent xmlns:mc="http://schemas.openxmlformats.org/markup-compatibility/2006">
          <mc:Choice Requires="x14">
            <control shapeId="14341" r:id="rId7" name="Check Box 5">
              <controlPr defaultSize="0" autoFill="0" autoLine="0" autoPict="0">
                <anchor moveWithCells="1">
                  <from>
                    <xdr:col>1</xdr:col>
                    <xdr:colOff>31750</xdr:colOff>
                    <xdr:row>2</xdr:row>
                    <xdr:rowOff>88900</xdr:rowOff>
                  </from>
                  <to>
                    <xdr:col>1</xdr:col>
                    <xdr:colOff>946150</xdr:colOff>
                    <xdr:row>3</xdr:row>
                    <xdr:rowOff>171450</xdr:rowOff>
                  </to>
                </anchor>
              </controlPr>
            </control>
          </mc:Choice>
        </mc:AlternateContent>
        <mc:AlternateContent xmlns:mc="http://schemas.openxmlformats.org/markup-compatibility/2006">
          <mc:Choice Requires="x14">
            <control shapeId="14342" r:id="rId8" name="Check Box 6">
              <controlPr defaultSize="0" autoFill="0" autoLine="0" autoPict="0">
                <anchor moveWithCells="1">
                  <from>
                    <xdr:col>1</xdr:col>
                    <xdr:colOff>800100</xdr:colOff>
                    <xdr:row>2</xdr:row>
                    <xdr:rowOff>88900</xdr:rowOff>
                  </from>
                  <to>
                    <xdr:col>3</xdr:col>
                    <xdr:colOff>19050</xdr:colOff>
                    <xdr:row>4</xdr:row>
                    <xdr:rowOff>12700</xdr:rowOff>
                  </to>
                </anchor>
              </controlPr>
            </control>
          </mc:Choice>
        </mc:AlternateContent>
        <mc:AlternateContent xmlns:mc="http://schemas.openxmlformats.org/markup-compatibility/2006">
          <mc:Choice Requires="x14">
            <control shapeId="14343" r:id="rId9" name="Check Box 7">
              <controlPr defaultSize="0" autoFill="0" autoLine="0" autoPict="0">
                <anchor moveWithCells="1">
                  <from>
                    <xdr:col>3</xdr:col>
                    <xdr:colOff>12700</xdr:colOff>
                    <xdr:row>2</xdr:row>
                    <xdr:rowOff>88900</xdr:rowOff>
                  </from>
                  <to>
                    <xdr:col>3</xdr:col>
                    <xdr:colOff>1123950</xdr:colOff>
                    <xdr:row>4</xdr:row>
                    <xdr:rowOff>0</xdr:rowOff>
                  </to>
                </anchor>
              </controlPr>
            </control>
          </mc:Choice>
        </mc:AlternateContent>
        <mc:AlternateContent xmlns:mc="http://schemas.openxmlformats.org/markup-compatibility/2006">
          <mc:Choice Requires="x14">
            <control shapeId="14344" r:id="rId10" name="Check Box 8">
              <controlPr defaultSize="0" autoFill="0" autoLine="0" autoPict="0">
                <anchor moveWithCells="1">
                  <from>
                    <xdr:col>1</xdr:col>
                    <xdr:colOff>927100</xdr:colOff>
                    <xdr:row>12</xdr:row>
                    <xdr:rowOff>114300</xdr:rowOff>
                  </from>
                  <to>
                    <xdr:col>2</xdr:col>
                    <xdr:colOff>812800</xdr:colOff>
                    <xdr:row>14</xdr:row>
                    <xdr:rowOff>0</xdr:rowOff>
                  </to>
                </anchor>
              </controlPr>
            </control>
          </mc:Choice>
        </mc:AlternateContent>
        <mc:AlternateContent xmlns:mc="http://schemas.openxmlformats.org/markup-compatibility/2006">
          <mc:Choice Requires="x14">
            <control shapeId="14345" r:id="rId11" name="Check Box 9">
              <controlPr defaultSize="0" autoFill="0" autoLine="0" autoPict="0">
                <anchor moveWithCells="1">
                  <from>
                    <xdr:col>2</xdr:col>
                    <xdr:colOff>895350</xdr:colOff>
                    <xdr:row>13</xdr:row>
                    <xdr:rowOff>0</xdr:rowOff>
                  </from>
                  <to>
                    <xdr:col>3</xdr:col>
                    <xdr:colOff>984250</xdr:colOff>
                    <xdr:row>14</xdr:row>
                    <xdr:rowOff>0</xdr:rowOff>
                  </to>
                </anchor>
              </controlPr>
            </control>
          </mc:Choice>
        </mc:AlternateContent>
        <mc:AlternateContent xmlns:mc="http://schemas.openxmlformats.org/markup-compatibility/2006">
          <mc:Choice Requires="x14">
            <control shapeId="14346" r:id="rId12" name="Check Box 10">
              <controlPr defaultSize="0" autoFill="0" autoLine="0" autoPict="0">
                <anchor moveWithCells="1">
                  <from>
                    <xdr:col>3</xdr:col>
                    <xdr:colOff>1079500</xdr:colOff>
                    <xdr:row>13</xdr:row>
                    <xdr:rowOff>0</xdr:rowOff>
                  </from>
                  <to>
                    <xdr:col>4</xdr:col>
                    <xdr:colOff>812800</xdr:colOff>
                    <xdr:row>14</xdr:row>
                    <xdr:rowOff>0</xdr:rowOff>
                  </to>
                </anchor>
              </controlPr>
            </control>
          </mc:Choice>
        </mc:AlternateContent>
        <mc:AlternateContent xmlns:mc="http://schemas.openxmlformats.org/markup-compatibility/2006">
          <mc:Choice Requires="x14">
            <control shapeId="14347" r:id="rId13" name="Check Box 11">
              <controlPr defaultSize="0" autoFill="0" autoLine="0" autoPict="0">
                <anchor moveWithCells="1">
                  <from>
                    <xdr:col>4</xdr:col>
                    <xdr:colOff>895350</xdr:colOff>
                    <xdr:row>13</xdr:row>
                    <xdr:rowOff>0</xdr:rowOff>
                  </from>
                  <to>
                    <xdr:col>5</xdr:col>
                    <xdr:colOff>781050</xdr:colOff>
                    <xdr:row>14</xdr:row>
                    <xdr:rowOff>0</xdr:rowOff>
                  </to>
                </anchor>
              </controlPr>
            </control>
          </mc:Choice>
        </mc:AlternateContent>
        <mc:AlternateContent xmlns:mc="http://schemas.openxmlformats.org/markup-compatibility/2006">
          <mc:Choice Requires="x14">
            <control shapeId="14349" r:id="rId14" name="Check Box 13">
              <controlPr defaultSize="0" autoFill="0" autoLine="0" autoPict="0">
                <anchor moveWithCells="1">
                  <from>
                    <xdr:col>6</xdr:col>
                    <xdr:colOff>31750</xdr:colOff>
                    <xdr:row>19</xdr:row>
                    <xdr:rowOff>0</xdr:rowOff>
                  </from>
                  <to>
                    <xdr:col>6</xdr:col>
                    <xdr:colOff>1162050</xdr:colOff>
                    <xdr:row>19</xdr:row>
                    <xdr:rowOff>184150</xdr:rowOff>
                  </to>
                </anchor>
              </controlPr>
            </control>
          </mc:Choice>
        </mc:AlternateContent>
        <mc:AlternateContent xmlns:mc="http://schemas.openxmlformats.org/markup-compatibility/2006">
          <mc:Choice Requires="x14">
            <control shapeId="14350" r:id="rId15" name="Check Box 14">
              <controlPr defaultSize="0" autoFill="0" autoLine="0" autoPict="0">
                <anchor moveWithCells="1">
                  <from>
                    <xdr:col>7</xdr:col>
                    <xdr:colOff>31750</xdr:colOff>
                    <xdr:row>19</xdr:row>
                    <xdr:rowOff>0</xdr:rowOff>
                  </from>
                  <to>
                    <xdr:col>8</xdr:col>
                    <xdr:colOff>95250</xdr:colOff>
                    <xdr:row>20</xdr:row>
                    <xdr:rowOff>12700</xdr:rowOff>
                  </to>
                </anchor>
              </controlPr>
            </control>
          </mc:Choice>
        </mc:AlternateContent>
        <mc:AlternateContent xmlns:mc="http://schemas.openxmlformats.org/markup-compatibility/2006">
          <mc:Choice Requires="x14">
            <control shapeId="14351" r:id="rId16" name="Check Box 15">
              <controlPr defaultSize="0" autoFill="0" autoLine="0" autoPict="0">
                <anchor moveWithCells="1">
                  <from>
                    <xdr:col>1</xdr:col>
                    <xdr:colOff>31750</xdr:colOff>
                    <xdr:row>19</xdr:row>
                    <xdr:rowOff>0</xdr:rowOff>
                  </from>
                  <to>
                    <xdr:col>1</xdr:col>
                    <xdr:colOff>793750</xdr:colOff>
                    <xdr:row>19</xdr:row>
                    <xdr:rowOff>184150</xdr:rowOff>
                  </to>
                </anchor>
              </controlPr>
            </control>
          </mc:Choice>
        </mc:AlternateContent>
        <mc:AlternateContent xmlns:mc="http://schemas.openxmlformats.org/markup-compatibility/2006">
          <mc:Choice Requires="x14">
            <control shapeId="14352" r:id="rId17" name="Check Box 16">
              <controlPr defaultSize="0" autoFill="0" autoLine="0" autoPict="0">
                <anchor moveWithCells="1">
                  <from>
                    <xdr:col>2</xdr:col>
                    <xdr:colOff>31750</xdr:colOff>
                    <xdr:row>19</xdr:row>
                    <xdr:rowOff>0</xdr:rowOff>
                  </from>
                  <to>
                    <xdr:col>2</xdr:col>
                    <xdr:colOff>793750</xdr:colOff>
                    <xdr:row>19</xdr:row>
                    <xdr:rowOff>184150</xdr:rowOff>
                  </to>
                </anchor>
              </controlPr>
            </control>
          </mc:Choice>
        </mc:AlternateContent>
        <mc:AlternateContent xmlns:mc="http://schemas.openxmlformats.org/markup-compatibility/2006">
          <mc:Choice Requires="x14">
            <control shapeId="14353" r:id="rId18" name="Check Box 17">
              <controlPr defaultSize="0" autoFill="0" autoLine="0" autoPict="0">
                <anchor moveWithCells="1">
                  <from>
                    <xdr:col>3</xdr:col>
                    <xdr:colOff>31750</xdr:colOff>
                    <xdr:row>19</xdr:row>
                    <xdr:rowOff>0</xdr:rowOff>
                  </from>
                  <to>
                    <xdr:col>3</xdr:col>
                    <xdr:colOff>793750</xdr:colOff>
                    <xdr:row>19</xdr:row>
                    <xdr:rowOff>184150</xdr:rowOff>
                  </to>
                </anchor>
              </controlPr>
            </control>
          </mc:Choice>
        </mc:AlternateContent>
        <mc:AlternateContent xmlns:mc="http://schemas.openxmlformats.org/markup-compatibility/2006">
          <mc:Choice Requires="x14">
            <control shapeId="14359" r:id="rId19" name="Check Box 23">
              <controlPr defaultSize="0" autoFill="0" autoLine="0" autoPict="0">
                <anchor moveWithCells="1">
                  <from>
                    <xdr:col>5</xdr:col>
                    <xdr:colOff>876300</xdr:colOff>
                    <xdr:row>13</xdr:row>
                    <xdr:rowOff>0</xdr:rowOff>
                  </from>
                  <to>
                    <xdr:col>6</xdr:col>
                    <xdr:colOff>927100</xdr:colOff>
                    <xdr:row>14</xdr:row>
                    <xdr:rowOff>0</xdr:rowOff>
                  </to>
                </anchor>
              </controlPr>
            </control>
          </mc:Choice>
        </mc:AlternateContent>
        <mc:AlternateContent xmlns:mc="http://schemas.openxmlformats.org/markup-compatibility/2006">
          <mc:Choice Requires="x14">
            <control shapeId="14360" r:id="rId20" name="Check Box 24">
              <controlPr defaultSize="0" autoFill="0" autoLine="0" autoPict="0">
                <anchor moveWithCells="1">
                  <from>
                    <xdr:col>4</xdr:col>
                    <xdr:colOff>57150</xdr:colOff>
                    <xdr:row>62</xdr:row>
                    <xdr:rowOff>76200</xdr:rowOff>
                  </from>
                  <to>
                    <xdr:col>5</xdr:col>
                    <xdr:colOff>609600</xdr:colOff>
                    <xdr:row>62</xdr:row>
                    <xdr:rowOff>260350</xdr:rowOff>
                  </to>
                </anchor>
              </controlPr>
            </control>
          </mc:Choice>
        </mc:AlternateContent>
        <mc:AlternateContent xmlns:mc="http://schemas.openxmlformats.org/markup-compatibility/2006">
          <mc:Choice Requires="x14">
            <control shapeId="14361" r:id="rId21" name="Check Box 25">
              <controlPr defaultSize="0" autoFill="0" autoLine="0" autoPict="0">
                <anchor moveWithCells="1">
                  <from>
                    <xdr:col>3</xdr:col>
                    <xdr:colOff>50800</xdr:colOff>
                    <xdr:row>62</xdr:row>
                    <xdr:rowOff>76200</xdr:rowOff>
                  </from>
                  <to>
                    <xdr:col>3</xdr:col>
                    <xdr:colOff>1174750</xdr:colOff>
                    <xdr:row>62</xdr:row>
                    <xdr:rowOff>260350</xdr:rowOff>
                  </to>
                </anchor>
              </controlPr>
            </control>
          </mc:Choice>
        </mc:AlternateContent>
        <mc:AlternateContent xmlns:mc="http://schemas.openxmlformats.org/markup-compatibility/2006">
          <mc:Choice Requires="x14">
            <control shapeId="14362" r:id="rId22" name="Check Box 26">
              <controlPr defaultSize="0" autoFill="0" autoLine="0" autoPict="0">
                <anchor moveWithCells="1">
                  <from>
                    <xdr:col>3</xdr:col>
                    <xdr:colOff>50800</xdr:colOff>
                    <xdr:row>61</xdr:row>
                    <xdr:rowOff>95250</xdr:rowOff>
                  </from>
                  <to>
                    <xdr:col>4</xdr:col>
                    <xdr:colOff>88900</xdr:colOff>
                    <xdr:row>62</xdr:row>
                    <xdr:rowOff>88900</xdr:rowOff>
                  </to>
                </anchor>
              </controlPr>
            </control>
          </mc:Choice>
        </mc:AlternateContent>
        <mc:AlternateContent xmlns:mc="http://schemas.openxmlformats.org/markup-compatibility/2006">
          <mc:Choice Requires="x14">
            <control shapeId="14363" r:id="rId23" name="Check Box 27">
              <controlPr defaultSize="0" autoFill="0" autoLine="0" autoPict="0">
                <anchor moveWithCells="1">
                  <from>
                    <xdr:col>2</xdr:col>
                    <xdr:colOff>0</xdr:colOff>
                    <xdr:row>62</xdr:row>
                    <xdr:rowOff>76200</xdr:rowOff>
                  </from>
                  <to>
                    <xdr:col>2</xdr:col>
                    <xdr:colOff>1123950</xdr:colOff>
                    <xdr:row>62</xdr:row>
                    <xdr:rowOff>260350</xdr:rowOff>
                  </to>
                </anchor>
              </controlPr>
            </control>
          </mc:Choice>
        </mc:AlternateContent>
        <mc:AlternateContent xmlns:mc="http://schemas.openxmlformats.org/markup-compatibility/2006">
          <mc:Choice Requires="x14">
            <control shapeId="14364" r:id="rId24" name="Check Box 28">
              <controlPr defaultSize="0" autoFill="0" autoLine="0" autoPict="0">
                <anchor moveWithCells="1">
                  <from>
                    <xdr:col>2</xdr:col>
                    <xdr:colOff>0</xdr:colOff>
                    <xdr:row>61</xdr:row>
                    <xdr:rowOff>95250</xdr:rowOff>
                  </from>
                  <to>
                    <xdr:col>3</xdr:col>
                    <xdr:colOff>12700</xdr:colOff>
                    <xdr:row>62</xdr:row>
                    <xdr:rowOff>76200</xdr:rowOff>
                  </to>
                </anchor>
              </controlPr>
            </control>
          </mc:Choice>
        </mc:AlternateContent>
        <mc:AlternateContent xmlns:mc="http://schemas.openxmlformats.org/markup-compatibility/2006">
          <mc:Choice Requires="x14">
            <control shapeId="14365" r:id="rId25" name="Check Box 29">
              <controlPr defaultSize="0" autoFill="0" autoLine="0" autoPict="0">
                <anchor moveWithCells="1">
                  <from>
                    <xdr:col>4</xdr:col>
                    <xdr:colOff>57150</xdr:colOff>
                    <xdr:row>61</xdr:row>
                    <xdr:rowOff>95250</xdr:rowOff>
                  </from>
                  <to>
                    <xdr:col>6</xdr:col>
                    <xdr:colOff>781050</xdr:colOff>
                    <xdr:row>62</xdr:row>
                    <xdr:rowOff>88900</xdr:rowOff>
                  </to>
                </anchor>
              </controlPr>
            </control>
          </mc:Choice>
        </mc:AlternateContent>
        <mc:AlternateContent xmlns:mc="http://schemas.openxmlformats.org/markup-compatibility/2006">
          <mc:Choice Requires="x14">
            <control shapeId="14369" r:id="rId26" name="Option Button 33">
              <controlPr defaultSize="0" autoFill="0" autoLine="0" autoPict="0">
                <anchor moveWithCells="1">
                  <from>
                    <xdr:col>5</xdr:col>
                    <xdr:colOff>704850</xdr:colOff>
                    <xdr:row>61</xdr:row>
                    <xdr:rowOff>171450</xdr:rowOff>
                  </from>
                  <to>
                    <xdr:col>6</xdr:col>
                    <xdr:colOff>12700</xdr:colOff>
                    <xdr:row>62</xdr:row>
                    <xdr:rowOff>361950</xdr:rowOff>
                  </to>
                </anchor>
              </controlPr>
            </control>
          </mc:Choice>
        </mc:AlternateContent>
        <mc:AlternateContent xmlns:mc="http://schemas.openxmlformats.org/markup-compatibility/2006">
          <mc:Choice Requires="x14">
            <control shapeId="14370" r:id="rId27" name="Option Button 34">
              <controlPr defaultSize="0" autoFill="0" autoLine="0" autoPict="0">
                <anchor moveWithCells="1">
                  <from>
                    <xdr:col>5</xdr:col>
                    <xdr:colOff>1085850</xdr:colOff>
                    <xdr:row>61</xdr:row>
                    <xdr:rowOff>171450</xdr:rowOff>
                  </from>
                  <to>
                    <xdr:col>6</xdr:col>
                    <xdr:colOff>393700</xdr:colOff>
                    <xdr:row>62</xdr:row>
                    <xdr:rowOff>361950</xdr:rowOff>
                  </to>
                </anchor>
              </controlPr>
            </control>
          </mc:Choice>
        </mc:AlternateContent>
        <mc:AlternateContent xmlns:mc="http://schemas.openxmlformats.org/markup-compatibility/2006">
          <mc:Choice Requires="x14">
            <control shapeId="14371" r:id="rId28" name="Option Button 35">
              <controlPr defaultSize="0" autoFill="0" autoLine="0" autoPict="0">
                <anchor moveWithCells="1">
                  <from>
                    <xdr:col>6</xdr:col>
                    <xdr:colOff>298450</xdr:colOff>
                    <xdr:row>61</xdr:row>
                    <xdr:rowOff>171450</xdr:rowOff>
                  </from>
                  <to>
                    <xdr:col>6</xdr:col>
                    <xdr:colOff>781050</xdr:colOff>
                    <xdr:row>62</xdr:row>
                    <xdr:rowOff>361950</xdr:rowOff>
                  </to>
                </anchor>
              </controlPr>
            </control>
          </mc:Choice>
        </mc:AlternateContent>
        <mc:AlternateContent xmlns:mc="http://schemas.openxmlformats.org/markup-compatibility/2006">
          <mc:Choice Requires="x14">
            <control shapeId="14372" r:id="rId29" name="Option Button 36">
              <controlPr defaultSize="0" autoFill="0" autoLine="0" autoPict="0">
                <anchor moveWithCells="1">
                  <from>
                    <xdr:col>6</xdr:col>
                    <xdr:colOff>679450</xdr:colOff>
                    <xdr:row>61</xdr:row>
                    <xdr:rowOff>171450</xdr:rowOff>
                  </from>
                  <to>
                    <xdr:col>7</xdr:col>
                    <xdr:colOff>285750</xdr:colOff>
                    <xdr:row>62</xdr:row>
                    <xdr:rowOff>361950</xdr:rowOff>
                  </to>
                </anchor>
              </controlPr>
            </control>
          </mc:Choice>
        </mc:AlternateContent>
        <mc:AlternateContent xmlns:mc="http://schemas.openxmlformats.org/markup-compatibility/2006">
          <mc:Choice Requires="x14">
            <control shapeId="14373" r:id="rId30" name="Check Box 37">
              <controlPr defaultSize="0" autoFill="0" autoLine="0" autoPict="0">
                <anchor moveWithCells="1">
                  <from>
                    <xdr:col>5</xdr:col>
                    <xdr:colOff>31750</xdr:colOff>
                    <xdr:row>17</xdr:row>
                    <xdr:rowOff>0</xdr:rowOff>
                  </from>
                  <to>
                    <xdr:col>5</xdr:col>
                    <xdr:colOff>793750</xdr:colOff>
                    <xdr:row>17</xdr:row>
                    <xdr:rowOff>184150</xdr:rowOff>
                  </to>
                </anchor>
              </controlPr>
            </control>
          </mc:Choice>
        </mc:AlternateContent>
        <mc:AlternateContent xmlns:mc="http://schemas.openxmlformats.org/markup-compatibility/2006">
          <mc:Choice Requires="x14">
            <control shapeId="14374" r:id="rId31" name="Check Box 38">
              <controlPr defaultSize="0" autoFill="0" autoLine="0" autoPict="0">
                <anchor moveWithCells="1">
                  <from>
                    <xdr:col>6</xdr:col>
                    <xdr:colOff>31750</xdr:colOff>
                    <xdr:row>17</xdr:row>
                    <xdr:rowOff>0</xdr:rowOff>
                  </from>
                  <to>
                    <xdr:col>6</xdr:col>
                    <xdr:colOff>793750</xdr:colOff>
                    <xdr:row>17</xdr:row>
                    <xdr:rowOff>184150</xdr:rowOff>
                  </to>
                </anchor>
              </controlPr>
            </control>
          </mc:Choice>
        </mc:AlternateContent>
        <mc:AlternateContent xmlns:mc="http://schemas.openxmlformats.org/markup-compatibility/2006">
          <mc:Choice Requires="x14">
            <control shapeId="14375" r:id="rId32" name="Check Box 39">
              <controlPr defaultSize="0" autoFill="0" autoLine="0" autoPict="0">
                <anchor moveWithCells="1">
                  <from>
                    <xdr:col>1</xdr:col>
                    <xdr:colOff>31750</xdr:colOff>
                    <xdr:row>21</xdr:row>
                    <xdr:rowOff>0</xdr:rowOff>
                  </from>
                  <to>
                    <xdr:col>1</xdr:col>
                    <xdr:colOff>793750</xdr:colOff>
                    <xdr:row>21</xdr:row>
                    <xdr:rowOff>184150</xdr:rowOff>
                  </to>
                </anchor>
              </controlPr>
            </control>
          </mc:Choice>
        </mc:AlternateContent>
        <mc:AlternateContent xmlns:mc="http://schemas.openxmlformats.org/markup-compatibility/2006">
          <mc:Choice Requires="x14">
            <control shapeId="14376" r:id="rId33" name="Check Box 40">
              <controlPr defaultSize="0" autoFill="0" autoLine="0" autoPict="0">
                <anchor moveWithCells="1">
                  <from>
                    <xdr:col>2</xdr:col>
                    <xdr:colOff>31750</xdr:colOff>
                    <xdr:row>21</xdr:row>
                    <xdr:rowOff>0</xdr:rowOff>
                  </from>
                  <to>
                    <xdr:col>2</xdr:col>
                    <xdr:colOff>793750</xdr:colOff>
                    <xdr:row>21</xdr:row>
                    <xdr:rowOff>184150</xdr:rowOff>
                  </to>
                </anchor>
              </controlPr>
            </control>
          </mc:Choice>
        </mc:AlternateContent>
        <mc:AlternateContent xmlns:mc="http://schemas.openxmlformats.org/markup-compatibility/2006">
          <mc:Choice Requires="x14">
            <control shapeId="14377" r:id="rId34" name="Check Box 41">
              <controlPr defaultSize="0" autoFill="0" autoLine="0" autoPict="0">
                <anchor moveWithCells="1">
                  <from>
                    <xdr:col>3</xdr:col>
                    <xdr:colOff>31750</xdr:colOff>
                    <xdr:row>21</xdr:row>
                    <xdr:rowOff>0</xdr:rowOff>
                  </from>
                  <to>
                    <xdr:col>3</xdr:col>
                    <xdr:colOff>1174750</xdr:colOff>
                    <xdr:row>22</xdr:row>
                    <xdr:rowOff>12700</xdr:rowOff>
                  </to>
                </anchor>
              </controlPr>
            </control>
          </mc:Choice>
        </mc:AlternateContent>
        <mc:AlternateContent xmlns:mc="http://schemas.openxmlformats.org/markup-compatibility/2006">
          <mc:Choice Requires="x14">
            <control shapeId="14378" r:id="rId35" name="Check Box 42">
              <controlPr defaultSize="0" autoFill="0" autoLine="0" autoPict="0">
                <anchor moveWithCells="1">
                  <from>
                    <xdr:col>4</xdr:col>
                    <xdr:colOff>31750</xdr:colOff>
                    <xdr:row>21</xdr:row>
                    <xdr:rowOff>0</xdr:rowOff>
                  </from>
                  <to>
                    <xdr:col>4</xdr:col>
                    <xdr:colOff>793750</xdr:colOff>
                    <xdr:row>21</xdr:row>
                    <xdr:rowOff>184150</xdr:rowOff>
                  </to>
                </anchor>
              </controlPr>
            </control>
          </mc:Choice>
        </mc:AlternateContent>
        <mc:AlternateContent xmlns:mc="http://schemas.openxmlformats.org/markup-compatibility/2006">
          <mc:Choice Requires="x14">
            <control shapeId="14379" r:id="rId36" name="Check Box 43">
              <controlPr defaultSize="0" autoFill="0" autoLine="0" autoPict="0">
                <anchor moveWithCells="1">
                  <from>
                    <xdr:col>5</xdr:col>
                    <xdr:colOff>31750</xdr:colOff>
                    <xdr:row>21</xdr:row>
                    <xdr:rowOff>0</xdr:rowOff>
                  </from>
                  <to>
                    <xdr:col>5</xdr:col>
                    <xdr:colOff>1155700</xdr:colOff>
                    <xdr:row>21</xdr:row>
                    <xdr:rowOff>184150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VLOOKUPs!$A$4:$A$10</xm:f>
          </x14:formula1>
          <xm:sqref>E10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02"/>
  <sheetViews>
    <sheetView workbookViewId="0">
      <selection activeCell="A2" sqref="A2"/>
    </sheetView>
  </sheetViews>
  <sheetFormatPr baseColWidth="10" defaultColWidth="11.453125" defaultRowHeight="12.5"/>
  <cols>
    <col min="1" max="1" width="24.453125" style="1" customWidth="1"/>
    <col min="2" max="3" width="17.1796875" style="1" customWidth="1"/>
    <col min="4" max="4" width="22.453125" style="1" customWidth="1"/>
    <col min="5" max="5" width="20.1796875" style="1" customWidth="1"/>
    <col min="6" max="7" width="17.7265625" style="1" customWidth="1"/>
    <col min="8" max="8" width="13.1796875" style="1" customWidth="1"/>
    <col min="9" max="16384" width="11.453125" style="1"/>
  </cols>
  <sheetData>
    <row r="1" spans="1:8" ht="18.5" thickBot="1">
      <c r="A1" s="242" t="s">
        <v>297</v>
      </c>
      <c r="B1" s="243"/>
      <c r="C1" s="243"/>
      <c r="D1" s="243"/>
      <c r="E1" s="243"/>
      <c r="F1" s="243"/>
      <c r="G1" s="243"/>
      <c r="H1" s="244"/>
    </row>
    <row r="2" spans="1:8" ht="15" customHeight="1" thickBot="1">
      <c r="A2" s="101" t="s">
        <v>150</v>
      </c>
      <c r="B2" s="184"/>
      <c r="C2" s="245" t="s">
        <v>118</v>
      </c>
      <c r="D2" s="245"/>
      <c r="E2" s="144" t="s">
        <v>127</v>
      </c>
      <c r="F2" s="193">
        <v>44440</v>
      </c>
      <c r="G2" s="100" t="s">
        <v>151</v>
      </c>
      <c r="H2" s="194">
        <v>44804</v>
      </c>
    </row>
    <row r="3" spans="1:8" ht="8.15" customHeight="1">
      <c r="A3" s="96"/>
      <c r="B3" s="95"/>
      <c r="C3" s="95"/>
      <c r="D3" s="95"/>
      <c r="E3" s="6"/>
      <c r="F3" s="6"/>
      <c r="G3" s="6"/>
      <c r="H3" s="94"/>
    </row>
    <row r="4" spans="1:8" ht="14.25" customHeight="1">
      <c r="A4" s="98" t="s">
        <v>146</v>
      </c>
      <c r="B4" s="97"/>
      <c r="C4" s="97"/>
      <c r="D4" s="97"/>
      <c r="E4" s="6"/>
      <c r="F4" s="6"/>
      <c r="G4" s="6"/>
      <c r="H4" s="94"/>
    </row>
    <row r="5" spans="1:8" ht="8.15" customHeight="1" thickBot="1">
      <c r="A5" s="96"/>
      <c r="B5" s="95"/>
      <c r="C5" s="95"/>
      <c r="D5" s="95"/>
      <c r="E5" s="6"/>
      <c r="F5" s="6"/>
      <c r="G5" s="6"/>
      <c r="H5" s="94"/>
    </row>
    <row r="6" spans="1:8" ht="13.5" thickBot="1">
      <c r="A6" s="246" t="s">
        <v>239</v>
      </c>
      <c r="B6" s="247"/>
      <c r="C6" s="247"/>
      <c r="D6" s="247"/>
      <c r="E6" s="247"/>
      <c r="F6" s="247"/>
      <c r="G6" s="247"/>
      <c r="H6" s="248"/>
    </row>
    <row r="7" spans="1:8" ht="15" customHeight="1">
      <c r="A7" s="93" t="s">
        <v>137</v>
      </c>
      <c r="B7" s="185"/>
      <c r="C7" s="249" t="s">
        <v>196</v>
      </c>
      <c r="D7" s="249"/>
      <c r="E7" s="249"/>
      <c r="F7" s="249"/>
      <c r="G7" s="92" t="s">
        <v>149</v>
      </c>
      <c r="H7" s="195"/>
    </row>
    <row r="8" spans="1:8" s="22" customFormat="1" ht="8.25" customHeight="1">
      <c r="A8" s="90"/>
      <c r="B8" s="88"/>
      <c r="C8" s="88"/>
      <c r="D8" s="88"/>
      <c r="E8" s="88"/>
      <c r="F8" s="89"/>
      <c r="G8" s="88"/>
      <c r="H8" s="87"/>
    </row>
    <row r="9" spans="1:8" ht="13">
      <c r="A9" s="86" t="s">
        <v>134</v>
      </c>
      <c r="B9" s="85" t="s">
        <v>135</v>
      </c>
      <c r="C9" s="84"/>
      <c r="D9" s="84"/>
      <c r="E9" s="84" t="s">
        <v>0</v>
      </c>
      <c r="F9" s="84" t="s">
        <v>147</v>
      </c>
      <c r="G9" s="83"/>
      <c r="H9" s="82" t="s">
        <v>136</v>
      </c>
    </row>
    <row r="10" spans="1:8" ht="15" customHeight="1">
      <c r="A10" s="79"/>
      <c r="B10" s="196" t="s">
        <v>195</v>
      </c>
      <c r="C10" s="196"/>
      <c r="D10" s="196"/>
      <c r="E10" s="196" t="s">
        <v>5</v>
      </c>
      <c r="F10" s="69">
        <v>33</v>
      </c>
      <c r="G10" s="73"/>
      <c r="H10" s="197"/>
    </row>
    <row r="11" spans="1:8" ht="9.75" customHeight="1">
      <c r="A11" s="79"/>
      <c r="B11" s="73"/>
      <c r="C11" s="73"/>
      <c r="D11" s="73"/>
      <c r="E11" s="73"/>
      <c r="F11" s="73"/>
      <c r="G11" s="73"/>
      <c r="H11" s="45"/>
    </row>
    <row r="12" spans="1:8" ht="13">
      <c r="A12" s="49" t="s">
        <v>138</v>
      </c>
      <c r="B12" s="198">
        <v>890</v>
      </c>
      <c r="C12" s="50" t="s">
        <v>154</v>
      </c>
      <c r="D12" s="73"/>
      <c r="E12" s="73"/>
      <c r="F12" s="73"/>
      <c r="G12" s="26" t="s">
        <v>148</v>
      </c>
      <c r="H12" s="199">
        <v>0.3</v>
      </c>
    </row>
    <row r="13" spans="1:8" ht="9.75" customHeight="1">
      <c r="A13" s="60"/>
      <c r="B13" s="76"/>
      <c r="C13" s="75"/>
      <c r="D13" s="73"/>
      <c r="E13" s="73"/>
      <c r="F13" s="73"/>
      <c r="G13" s="71"/>
      <c r="H13" s="72"/>
    </row>
    <row r="14" spans="1:8" ht="15" customHeight="1">
      <c r="A14" s="49" t="s">
        <v>139</v>
      </c>
      <c r="B14" s="186"/>
      <c r="C14" s="186"/>
      <c r="D14" s="186"/>
      <c r="E14" s="186"/>
      <c r="F14" s="186"/>
      <c r="G14" s="187"/>
      <c r="H14" s="200"/>
    </row>
    <row r="15" spans="1:8" ht="9.75" customHeight="1">
      <c r="A15" s="74"/>
      <c r="B15" s="73"/>
      <c r="C15" s="73"/>
      <c r="D15" s="73"/>
      <c r="E15" s="73"/>
      <c r="F15" s="73"/>
      <c r="G15" s="73"/>
      <c r="H15" s="72"/>
    </row>
    <row r="16" spans="1:8" ht="15" customHeight="1">
      <c r="A16" s="14" t="s">
        <v>140</v>
      </c>
      <c r="B16" s="97">
        <v>2</v>
      </c>
      <c r="C16" s="9"/>
      <c r="D16" s="13" t="s">
        <v>243</v>
      </c>
      <c r="E16" s="97">
        <v>0</v>
      </c>
      <c r="F16" s="188"/>
      <c r="G16" s="9"/>
      <c r="H16" s="5"/>
    </row>
    <row r="17" spans="1:9" ht="9.75" customHeight="1">
      <c r="A17" s="14"/>
      <c r="B17" s="6"/>
      <c r="C17" s="6"/>
      <c r="D17" s="71"/>
      <c r="E17" s="188"/>
      <c r="F17" s="188"/>
      <c r="G17" s="9"/>
      <c r="H17" s="5"/>
    </row>
    <row r="18" spans="1:9" ht="15" customHeight="1">
      <c r="A18" s="60" t="s">
        <v>141</v>
      </c>
      <c r="B18" s="97"/>
      <c r="C18" s="97"/>
      <c r="D18" s="19"/>
      <c r="E18" s="19" t="s">
        <v>152</v>
      </c>
      <c r="F18" s="189"/>
      <c r="G18" s="189"/>
      <c r="H18" s="5"/>
    </row>
    <row r="19" spans="1:9" ht="9.75" customHeight="1">
      <c r="A19" s="49"/>
      <c r="B19" s="67"/>
      <c r="C19" s="67"/>
      <c r="D19" s="67"/>
      <c r="E19" s="67"/>
      <c r="F19" s="67"/>
      <c r="G19" s="66"/>
      <c r="H19" s="65"/>
    </row>
    <row r="20" spans="1:9" ht="15" customHeight="1">
      <c r="A20" s="49" t="s">
        <v>142</v>
      </c>
      <c r="B20" s="97"/>
      <c r="C20" s="97"/>
      <c r="D20" s="97"/>
      <c r="E20" s="67"/>
      <c r="F20" s="125" t="s">
        <v>250</v>
      </c>
      <c r="G20" s="69"/>
      <c r="H20" s="68"/>
      <c r="I20" s="22"/>
    </row>
    <row r="21" spans="1:9" ht="9.75" customHeight="1">
      <c r="A21" s="49"/>
      <c r="B21" s="67"/>
      <c r="C21" s="67"/>
      <c r="D21" s="67"/>
      <c r="E21" s="67"/>
      <c r="F21" s="67"/>
      <c r="G21" s="66"/>
      <c r="H21" s="65"/>
    </row>
    <row r="22" spans="1:9" ht="15" customHeight="1">
      <c r="A22" s="49" t="s">
        <v>240</v>
      </c>
      <c r="B22" s="186"/>
      <c r="C22" s="186"/>
      <c r="D22" s="186"/>
      <c r="E22" s="186"/>
      <c r="F22" s="186"/>
      <c r="G22" s="26" t="s">
        <v>153</v>
      </c>
      <c r="H22" s="201"/>
    </row>
    <row r="23" spans="1:9" ht="15" customHeight="1">
      <c r="A23" s="63" t="s">
        <v>143</v>
      </c>
      <c r="B23" s="202">
        <v>15</v>
      </c>
      <c r="C23" s="202">
        <v>0</v>
      </c>
      <c r="D23" s="202">
        <v>0</v>
      </c>
      <c r="E23" s="202">
        <v>0</v>
      </c>
      <c r="F23" s="202">
        <v>0</v>
      </c>
      <c r="G23" s="190"/>
      <c r="H23" s="203">
        <v>0</v>
      </c>
    </row>
    <row r="24" spans="1:9" ht="9.75" customHeight="1">
      <c r="A24" s="63"/>
      <c r="B24" s="62"/>
      <c r="C24" s="62"/>
      <c r="D24" s="62"/>
      <c r="E24" s="62"/>
      <c r="F24" s="62"/>
      <c r="G24" s="62"/>
      <c r="H24" s="45"/>
    </row>
    <row r="25" spans="1:9" ht="13">
      <c r="A25" s="61" t="s">
        <v>144</v>
      </c>
      <c r="B25" s="53"/>
      <c r="C25" s="53"/>
      <c r="D25" s="53"/>
      <c r="E25" s="53"/>
      <c r="F25" s="53"/>
      <c r="G25" s="53"/>
      <c r="H25" s="45"/>
    </row>
    <row r="26" spans="1:9" ht="15" customHeight="1">
      <c r="A26" s="60" t="s">
        <v>145</v>
      </c>
      <c r="B26" s="214">
        <v>150</v>
      </c>
      <c r="C26" s="58" t="s">
        <v>249</v>
      </c>
      <c r="D26" s="53"/>
      <c r="E26" s="53"/>
      <c r="F26" s="53"/>
      <c r="G26" s="53"/>
      <c r="H26" s="45"/>
    </row>
    <row r="27" spans="1:9" s="22" customFormat="1" ht="8.15" customHeight="1" thickBot="1">
      <c r="A27" s="57"/>
      <c r="B27" s="55"/>
      <c r="C27" s="56"/>
      <c r="D27" s="55"/>
      <c r="E27" s="55"/>
      <c r="F27" s="55"/>
      <c r="G27" s="55"/>
      <c r="H27" s="54"/>
    </row>
    <row r="28" spans="1:9" ht="13.5" thickBot="1">
      <c r="A28" s="246" t="s">
        <v>155</v>
      </c>
      <c r="B28" s="240"/>
      <c r="C28" s="247"/>
      <c r="D28" s="247"/>
      <c r="E28" s="247"/>
      <c r="F28" s="247"/>
      <c r="G28" s="247"/>
      <c r="H28" s="248"/>
    </row>
    <row r="29" spans="1:9" s="22" customFormat="1" ht="8.15" customHeight="1">
      <c r="A29" s="18"/>
      <c r="B29" s="17"/>
      <c r="C29" s="17"/>
      <c r="D29" s="17"/>
      <c r="E29" s="17"/>
      <c r="F29" s="17"/>
      <c r="G29" s="17"/>
      <c r="H29" s="16"/>
    </row>
    <row r="30" spans="1:9" ht="15" customHeight="1">
      <c r="A30" s="15" t="s">
        <v>156</v>
      </c>
      <c r="B30" s="48"/>
      <c r="C30" s="147">
        <f>$B$12</f>
        <v>890</v>
      </c>
      <c r="D30" s="9"/>
      <c r="E30" s="53"/>
      <c r="F30" s="53"/>
      <c r="G30" s="53"/>
      <c r="H30" s="45"/>
    </row>
    <row r="31" spans="1:9" ht="15" customHeight="1">
      <c r="A31" s="15" t="s">
        <v>128</v>
      </c>
      <c r="B31" s="52" t="s">
        <v>131</v>
      </c>
      <c r="C31" s="148">
        <f>B23+C23+D23+E23+F23+H23</f>
        <v>15</v>
      </c>
      <c r="D31" s="50" t="s">
        <v>133</v>
      </c>
      <c r="E31" s="33"/>
      <c r="F31" s="33"/>
      <c r="G31" s="46"/>
      <c r="H31" s="45"/>
    </row>
    <row r="32" spans="1:9" ht="15" customHeight="1">
      <c r="A32" s="15" t="s">
        <v>129</v>
      </c>
      <c r="B32" s="51" t="s">
        <v>131</v>
      </c>
      <c r="C32" s="149">
        <f>$B$26</f>
        <v>150</v>
      </c>
      <c r="D32" s="50" t="s">
        <v>132</v>
      </c>
      <c r="E32" s="33"/>
      <c r="F32" s="33"/>
      <c r="G32" s="46"/>
      <c r="H32" s="45"/>
    </row>
    <row r="33" spans="1:19" ht="15" customHeight="1">
      <c r="A33" s="49" t="s">
        <v>130</v>
      </c>
      <c r="B33" s="48"/>
      <c r="C33" s="150">
        <f>C30-C31-C32</f>
        <v>725</v>
      </c>
      <c r="D33" s="33"/>
      <c r="E33" s="33"/>
      <c r="F33" s="33"/>
      <c r="G33" s="46"/>
      <c r="H33" s="45"/>
    </row>
    <row r="34" spans="1:19" ht="8.15" customHeight="1" thickBot="1">
      <c r="A34" s="15"/>
      <c r="B34" s="48"/>
      <c r="C34" s="47"/>
      <c r="D34" s="33"/>
      <c r="E34" s="33"/>
      <c r="F34" s="33"/>
      <c r="G34" s="46"/>
      <c r="H34" s="45"/>
    </row>
    <row r="35" spans="1:19" ht="13">
      <c r="A35" s="239" t="s">
        <v>157</v>
      </c>
      <c r="B35" s="240"/>
      <c r="C35" s="240"/>
      <c r="D35" s="240"/>
      <c r="E35" s="240"/>
      <c r="F35" s="240"/>
      <c r="G35" s="240"/>
      <c r="H35" s="241"/>
    </row>
    <row r="36" spans="1:19" ht="76" customHeight="1">
      <c r="A36" s="44"/>
      <c r="B36" s="250" t="s">
        <v>158</v>
      </c>
      <c r="C36" s="251"/>
      <c r="D36" s="171" t="s">
        <v>251</v>
      </c>
      <c r="E36" s="168" t="s">
        <v>233</v>
      </c>
      <c r="F36" s="124" t="s">
        <v>252</v>
      </c>
      <c r="G36" s="252" t="s">
        <v>253</v>
      </c>
      <c r="H36" s="253"/>
    </row>
    <row r="37" spans="1:19" ht="15" customHeight="1">
      <c r="A37" s="38">
        <v>1</v>
      </c>
      <c r="B37" s="254" t="s">
        <v>196</v>
      </c>
      <c r="C37" s="255"/>
      <c r="D37" s="205">
        <v>1335</v>
      </c>
      <c r="E37" s="205">
        <v>0</v>
      </c>
      <c r="F37" s="206"/>
      <c r="G37" s="256">
        <v>0</v>
      </c>
      <c r="H37" s="257"/>
      <c r="I37" s="258"/>
      <c r="J37" s="259"/>
      <c r="K37" s="259"/>
    </row>
    <row r="38" spans="1:19" ht="15" customHeight="1">
      <c r="A38" s="38">
        <v>2</v>
      </c>
      <c r="B38" s="254" t="s">
        <v>197</v>
      </c>
      <c r="C38" s="255"/>
      <c r="D38" s="205">
        <v>677</v>
      </c>
      <c r="E38" s="205">
        <v>0</v>
      </c>
      <c r="F38" s="206"/>
      <c r="G38" s="256">
        <v>0</v>
      </c>
      <c r="H38" s="257"/>
      <c r="I38" s="258"/>
      <c r="J38" s="259"/>
      <c r="K38" s="259"/>
    </row>
    <row r="39" spans="1:19" ht="15" customHeight="1">
      <c r="A39" s="38">
        <v>3</v>
      </c>
      <c r="B39" s="254"/>
      <c r="C39" s="255"/>
      <c r="D39" s="205">
        <v>0</v>
      </c>
      <c r="E39" s="205">
        <v>0</v>
      </c>
      <c r="F39" s="206"/>
      <c r="G39" s="256">
        <v>0</v>
      </c>
      <c r="H39" s="257"/>
    </row>
    <row r="40" spans="1:19" ht="15" customHeight="1">
      <c r="A40" s="38">
        <v>4</v>
      </c>
      <c r="B40" s="254"/>
      <c r="C40" s="255"/>
      <c r="D40" s="205">
        <v>0</v>
      </c>
      <c r="E40" s="205">
        <v>0</v>
      </c>
      <c r="F40" s="206"/>
      <c r="G40" s="256">
        <v>0</v>
      </c>
      <c r="H40" s="257"/>
    </row>
    <row r="41" spans="1:19" ht="15" customHeight="1">
      <c r="A41" s="38">
        <v>5</v>
      </c>
      <c r="B41" s="254"/>
      <c r="C41" s="255"/>
      <c r="D41" s="205">
        <v>0</v>
      </c>
      <c r="E41" s="205">
        <v>0</v>
      </c>
      <c r="F41" s="206"/>
      <c r="G41" s="256">
        <v>0</v>
      </c>
      <c r="H41" s="257"/>
    </row>
    <row r="42" spans="1:19" ht="15" customHeight="1">
      <c r="A42" s="38">
        <v>6</v>
      </c>
      <c r="B42" s="254"/>
      <c r="C42" s="255"/>
      <c r="D42" s="205">
        <v>0</v>
      </c>
      <c r="E42" s="205">
        <v>0</v>
      </c>
      <c r="F42" s="206"/>
      <c r="G42" s="256">
        <v>0</v>
      </c>
      <c r="H42" s="257"/>
    </row>
    <row r="43" spans="1:19" ht="15" customHeight="1">
      <c r="A43" s="38">
        <v>7</v>
      </c>
      <c r="B43" s="254"/>
      <c r="C43" s="255"/>
      <c r="D43" s="205">
        <v>0</v>
      </c>
      <c r="E43" s="205">
        <v>0</v>
      </c>
      <c r="F43" s="206"/>
      <c r="G43" s="256">
        <v>0</v>
      </c>
      <c r="H43" s="257"/>
    </row>
    <row r="44" spans="1:19" ht="15" customHeight="1">
      <c r="A44" s="38">
        <v>8</v>
      </c>
      <c r="B44" s="260"/>
      <c r="C44" s="261"/>
      <c r="D44" s="207">
        <v>0</v>
      </c>
      <c r="E44" s="207">
        <v>0</v>
      </c>
      <c r="F44" s="208"/>
      <c r="G44" s="262">
        <v>0</v>
      </c>
      <c r="H44" s="263"/>
    </row>
    <row r="45" spans="1:19" ht="15" customHeight="1">
      <c r="A45" s="36"/>
      <c r="B45" s="264" t="s">
        <v>159</v>
      </c>
      <c r="C45" s="264"/>
      <c r="D45" s="264"/>
      <c r="E45" s="264"/>
      <c r="F45" s="264"/>
      <c r="G45" s="13" t="s">
        <v>28</v>
      </c>
      <c r="H45" s="34">
        <v>0</v>
      </c>
    </row>
    <row r="46" spans="1:19" ht="15" customHeight="1">
      <c r="A46" s="15" t="s">
        <v>159</v>
      </c>
      <c r="B46" s="33"/>
      <c r="C46" s="9"/>
      <c r="D46" s="158">
        <v>2012</v>
      </c>
      <c r="E46" s="9"/>
      <c r="F46" s="9"/>
      <c r="G46" s="9"/>
      <c r="H46" s="5"/>
      <c r="L46" s="22"/>
      <c r="M46" s="22"/>
      <c r="N46" s="22"/>
      <c r="O46" s="22"/>
      <c r="P46" s="22"/>
      <c r="Q46" s="22"/>
      <c r="R46" s="22"/>
      <c r="S46" s="22"/>
    </row>
    <row r="47" spans="1:19" ht="15" customHeight="1">
      <c r="A47" s="15" t="s">
        <v>160</v>
      </c>
      <c r="B47" s="9"/>
      <c r="C47" s="32"/>
      <c r="D47" s="31">
        <v>0.3</v>
      </c>
      <c r="E47" s="9" t="s">
        <v>161</v>
      </c>
      <c r="F47" s="9"/>
      <c r="G47" s="9"/>
      <c r="H47" s="5"/>
    </row>
    <row r="48" spans="1:19" ht="15" customHeight="1">
      <c r="A48" s="10"/>
      <c r="B48" s="9"/>
      <c r="C48" s="13" t="s">
        <v>27</v>
      </c>
      <c r="D48" s="159">
        <v>603.6</v>
      </c>
      <c r="E48" s="9"/>
      <c r="F48" s="9"/>
      <c r="G48" s="9"/>
      <c r="H48" s="5"/>
    </row>
    <row r="49" spans="1:8" ht="8.15" customHeight="1" thickBot="1">
      <c r="A49" s="41"/>
      <c r="B49" s="40"/>
      <c r="C49" s="40"/>
      <c r="D49" s="3"/>
      <c r="E49" s="3"/>
      <c r="F49" s="3"/>
      <c r="G49" s="3"/>
      <c r="H49" s="2"/>
    </row>
    <row r="50" spans="1:8" ht="26.25" customHeight="1">
      <c r="A50" s="265" t="s">
        <v>254</v>
      </c>
      <c r="B50" s="266"/>
      <c r="C50" s="266"/>
      <c r="D50" s="266"/>
      <c r="E50" s="266"/>
      <c r="F50" s="266"/>
      <c r="G50" s="266"/>
      <c r="H50" s="267"/>
    </row>
    <row r="51" spans="1:8" ht="14.25" customHeight="1">
      <c r="A51" s="39"/>
      <c r="B51" s="250" t="s">
        <v>158</v>
      </c>
      <c r="C51" s="251"/>
      <c r="D51" s="124" t="s">
        <v>162</v>
      </c>
      <c r="E51" s="268" t="s">
        <v>163</v>
      </c>
      <c r="F51" s="269"/>
      <c r="G51" s="9"/>
      <c r="H51" s="5"/>
    </row>
    <row r="52" spans="1:8" ht="15" customHeight="1">
      <c r="A52" s="38">
        <v>1</v>
      </c>
      <c r="B52" s="270" t="s">
        <v>194</v>
      </c>
      <c r="C52" s="271"/>
      <c r="D52" s="209"/>
      <c r="E52" s="272">
        <v>0</v>
      </c>
      <c r="F52" s="273"/>
      <c r="G52" s="9"/>
      <c r="H52" s="5"/>
    </row>
    <row r="53" spans="1:8" ht="15" customHeight="1">
      <c r="A53" s="38">
        <v>2</v>
      </c>
      <c r="B53" s="270" t="s">
        <v>194</v>
      </c>
      <c r="C53" s="271"/>
      <c r="D53" s="209"/>
      <c r="E53" s="272">
        <v>0</v>
      </c>
      <c r="F53" s="273"/>
      <c r="G53" s="9"/>
      <c r="H53" s="5"/>
    </row>
    <row r="54" spans="1:8" ht="15" customHeight="1">
      <c r="A54" s="38">
        <v>3</v>
      </c>
      <c r="B54" s="270" t="s">
        <v>194</v>
      </c>
      <c r="C54" s="271"/>
      <c r="D54" s="209"/>
      <c r="E54" s="272">
        <v>0</v>
      </c>
      <c r="F54" s="273"/>
      <c r="G54" s="9"/>
      <c r="H54" s="5"/>
    </row>
    <row r="55" spans="1:8" ht="15" customHeight="1">
      <c r="A55" s="38">
        <v>4</v>
      </c>
      <c r="B55" s="270" t="s">
        <v>194</v>
      </c>
      <c r="C55" s="271"/>
      <c r="D55" s="209"/>
      <c r="E55" s="272">
        <v>0</v>
      </c>
      <c r="F55" s="273"/>
      <c r="G55" s="9"/>
      <c r="H55" s="5"/>
    </row>
    <row r="56" spans="1:8" ht="15" customHeight="1">
      <c r="A56" s="38">
        <v>5</v>
      </c>
      <c r="B56" s="270" t="s">
        <v>194</v>
      </c>
      <c r="C56" s="271"/>
      <c r="D56" s="209"/>
      <c r="E56" s="272">
        <v>0</v>
      </c>
      <c r="F56" s="273"/>
      <c r="G56" s="9"/>
      <c r="H56" s="5"/>
    </row>
    <row r="57" spans="1:8" ht="15" customHeight="1">
      <c r="A57" s="38">
        <v>6</v>
      </c>
      <c r="B57" s="270" t="s">
        <v>194</v>
      </c>
      <c r="C57" s="271"/>
      <c r="D57" s="209"/>
      <c r="E57" s="272">
        <v>0</v>
      </c>
      <c r="F57" s="273"/>
      <c r="G57" s="9"/>
      <c r="H57" s="5"/>
    </row>
    <row r="58" spans="1:8" ht="15" customHeight="1">
      <c r="A58" s="38">
        <v>7</v>
      </c>
      <c r="B58" s="270" t="s">
        <v>194</v>
      </c>
      <c r="C58" s="271"/>
      <c r="D58" s="209"/>
      <c r="E58" s="272">
        <v>0</v>
      </c>
      <c r="F58" s="273"/>
      <c r="G58" s="9"/>
      <c r="H58" s="5"/>
    </row>
    <row r="59" spans="1:8" ht="15" customHeight="1">
      <c r="A59" s="36">
        <v>8</v>
      </c>
      <c r="B59" s="275" t="s">
        <v>194</v>
      </c>
      <c r="C59" s="276"/>
      <c r="D59" s="210"/>
      <c r="E59" s="277">
        <v>0</v>
      </c>
      <c r="F59" s="278"/>
      <c r="G59" s="9"/>
      <c r="H59" s="5"/>
    </row>
    <row r="60" spans="1:8" ht="15" customHeight="1">
      <c r="A60" s="30"/>
      <c r="B60" s="135"/>
      <c r="C60" s="176"/>
      <c r="D60" s="172" t="s">
        <v>236</v>
      </c>
      <c r="E60" s="13" t="s">
        <v>26</v>
      </c>
      <c r="F60" s="129">
        <v>0</v>
      </c>
      <c r="G60" s="9"/>
      <c r="H60" s="5"/>
    </row>
    <row r="61" spans="1:8" ht="15" customHeight="1">
      <c r="A61" s="30"/>
      <c r="B61" s="172"/>
      <c r="C61" s="172"/>
      <c r="D61" s="172"/>
      <c r="E61" s="9"/>
      <c r="F61" s="172"/>
      <c r="G61" s="9"/>
      <c r="H61" s="5"/>
    </row>
    <row r="62" spans="1:8" ht="15" customHeight="1">
      <c r="A62" s="279" t="s">
        <v>235</v>
      </c>
      <c r="B62" s="280"/>
      <c r="C62" s="177"/>
      <c r="D62" s="177"/>
      <c r="E62" s="97"/>
      <c r="F62" s="177"/>
      <c r="G62" s="143"/>
      <c r="H62" s="94"/>
    </row>
    <row r="63" spans="1:8" ht="24" customHeight="1">
      <c r="A63" s="279"/>
      <c r="B63" s="280"/>
      <c r="C63" s="177"/>
      <c r="D63" s="177"/>
      <c r="E63" s="97"/>
      <c r="F63" s="177"/>
      <c r="G63" s="97"/>
      <c r="H63" s="94"/>
    </row>
    <row r="64" spans="1:8" ht="15" customHeight="1">
      <c r="A64" s="30"/>
      <c r="B64" s="172"/>
      <c r="C64" s="172"/>
      <c r="D64" s="172"/>
      <c r="E64" s="9"/>
      <c r="F64" s="172"/>
      <c r="G64" s="9"/>
      <c r="H64" s="5"/>
    </row>
    <row r="65" spans="1:8" ht="15" customHeight="1">
      <c r="A65" s="74"/>
      <c r="B65" s="140" t="s">
        <v>234</v>
      </c>
      <c r="C65" s="172" t="s">
        <v>26</v>
      </c>
      <c r="D65" s="178">
        <v>0</v>
      </c>
      <c r="E65" s="9"/>
      <c r="F65" s="8"/>
      <c r="G65" s="172"/>
      <c r="H65" s="179"/>
    </row>
    <row r="66" spans="1:8" ht="15" customHeight="1">
      <c r="A66" s="74"/>
      <c r="B66" s="140" t="s">
        <v>237</v>
      </c>
      <c r="C66" s="12" t="s">
        <v>131</v>
      </c>
      <c r="D66" s="180">
        <v>0</v>
      </c>
      <c r="E66" s="53"/>
      <c r="F66" s="140"/>
      <c r="G66" s="12"/>
      <c r="H66" s="181"/>
    </row>
    <row r="67" spans="1:8" ht="7.5" customHeight="1">
      <c r="A67" s="10"/>
      <c r="B67" s="8"/>
      <c r="C67" s="12"/>
      <c r="D67" s="138"/>
      <c r="E67" s="24"/>
      <c r="F67" s="9"/>
      <c r="G67" s="9"/>
      <c r="H67" s="5"/>
    </row>
    <row r="68" spans="1:8" ht="15" customHeight="1">
      <c r="A68" s="8" t="s">
        <v>169</v>
      </c>
      <c r="B68" s="142"/>
      <c r="C68" s="12" t="s">
        <v>131</v>
      </c>
      <c r="D68" s="211">
        <v>0</v>
      </c>
      <c r="E68" s="66" t="s">
        <v>194</v>
      </c>
      <c r="F68" s="140"/>
      <c r="G68" s="12"/>
      <c r="H68" s="181"/>
    </row>
    <row r="69" spans="1:8" ht="33" customHeight="1">
      <c r="A69" s="279" t="s">
        <v>238</v>
      </c>
      <c r="B69" s="280"/>
      <c r="C69" s="172" t="s">
        <v>25</v>
      </c>
      <c r="D69" s="178">
        <v>0</v>
      </c>
      <c r="E69" s="9"/>
      <c r="F69" s="9"/>
      <c r="G69" s="172"/>
      <c r="H69" s="179"/>
    </row>
    <row r="70" spans="1:8" ht="7.5" customHeight="1" thickBot="1">
      <c r="A70" s="4"/>
      <c r="B70" s="29"/>
      <c r="C70" s="182"/>
      <c r="D70" s="183"/>
      <c r="E70" s="3"/>
      <c r="F70" s="3"/>
      <c r="G70" s="28"/>
      <c r="H70" s="2"/>
    </row>
    <row r="71" spans="1:8" ht="13.5" thickBot="1">
      <c r="A71" s="281" t="s">
        <v>165</v>
      </c>
      <c r="B71" s="282"/>
      <c r="C71" s="282"/>
      <c r="D71" s="282"/>
      <c r="E71" s="282"/>
      <c r="F71" s="282"/>
      <c r="G71" s="282"/>
      <c r="H71" s="283"/>
    </row>
    <row r="72" spans="1:8" ht="7.5" customHeight="1">
      <c r="A72" s="10"/>
      <c r="B72" s="27"/>
      <c r="C72" s="26"/>
      <c r="D72" s="25"/>
      <c r="E72" s="125"/>
      <c r="F72" s="125"/>
      <c r="G72" s="125"/>
      <c r="H72" s="126"/>
    </row>
    <row r="73" spans="1:8" ht="15" customHeight="1">
      <c r="A73" s="10" t="s">
        <v>174</v>
      </c>
      <c r="B73" s="27"/>
      <c r="C73" s="26" t="s">
        <v>47</v>
      </c>
      <c r="D73" s="160">
        <f>603.6</f>
        <v>603.6</v>
      </c>
      <c r="E73" s="284" t="s">
        <v>194</v>
      </c>
      <c r="F73" s="284"/>
      <c r="G73" s="284"/>
      <c r="H73" s="126"/>
    </row>
    <row r="74" spans="1:8" ht="15" customHeight="1">
      <c r="A74" s="132" t="s">
        <v>172</v>
      </c>
      <c r="B74" s="133"/>
      <c r="C74" s="133"/>
      <c r="D74" s="137"/>
      <c r="E74" s="284"/>
      <c r="F74" s="284"/>
      <c r="G74" s="284"/>
      <c r="H74" s="134"/>
    </row>
    <row r="75" spans="1:8" ht="15" customHeight="1">
      <c r="A75" s="10" t="s">
        <v>173</v>
      </c>
      <c r="B75" s="8" t="s">
        <v>166</v>
      </c>
      <c r="C75" s="12" t="s">
        <v>131</v>
      </c>
      <c r="D75" s="191">
        <v>53</v>
      </c>
      <c r="E75" s="24" t="s">
        <v>23</v>
      </c>
      <c r="F75" s="9"/>
      <c r="G75" s="9"/>
      <c r="H75" s="5"/>
    </row>
    <row r="76" spans="1:8" ht="15" customHeight="1">
      <c r="A76" s="10"/>
      <c r="B76" s="8" t="s">
        <v>167</v>
      </c>
      <c r="C76" s="12" t="s">
        <v>131</v>
      </c>
      <c r="D76" s="191">
        <v>0</v>
      </c>
      <c r="E76" s="24" t="s">
        <v>21</v>
      </c>
      <c r="F76" s="9"/>
      <c r="G76" s="9"/>
      <c r="H76" s="5"/>
    </row>
    <row r="77" spans="1:8" ht="7.5" customHeight="1">
      <c r="A77" s="10"/>
      <c r="B77" s="8"/>
      <c r="C77" s="12"/>
      <c r="D77" s="138"/>
      <c r="E77" s="24"/>
      <c r="F77" s="9"/>
      <c r="G77" s="9"/>
      <c r="H77" s="5"/>
    </row>
    <row r="78" spans="1:8" ht="15" customHeight="1">
      <c r="A78" s="10" t="s">
        <v>171</v>
      </c>
      <c r="B78" s="8" t="s">
        <v>168</v>
      </c>
      <c r="C78" s="12" t="s">
        <v>20</v>
      </c>
      <c r="D78" s="192">
        <v>0</v>
      </c>
      <c r="E78" s="24" t="s">
        <v>19</v>
      </c>
      <c r="F78" s="9"/>
      <c r="G78" s="9"/>
      <c r="H78" s="5"/>
    </row>
    <row r="79" spans="1:8" ht="15" customHeight="1">
      <c r="A79" s="14" t="s">
        <v>170</v>
      </c>
      <c r="B79" s="9"/>
      <c r="C79" s="13" t="s">
        <v>18</v>
      </c>
      <c r="D79" s="136">
        <v>550.6</v>
      </c>
      <c r="E79" s="9"/>
      <c r="F79" s="9"/>
      <c r="G79" s="9"/>
      <c r="H79" s="5"/>
    </row>
    <row r="80" spans="1:8" ht="13" thickBot="1">
      <c r="A80" s="4"/>
      <c r="B80" s="3"/>
      <c r="C80" s="23"/>
      <c r="D80" s="3"/>
      <c r="E80" s="3"/>
      <c r="F80" s="3"/>
      <c r="G80" s="3"/>
      <c r="H80" s="2"/>
    </row>
    <row r="81" spans="1:8" ht="13.5" thickBot="1">
      <c r="A81" s="246" t="s">
        <v>175</v>
      </c>
      <c r="B81" s="247"/>
      <c r="C81" s="247"/>
      <c r="D81" s="247"/>
      <c r="E81" s="247"/>
      <c r="F81" s="247"/>
      <c r="G81" s="247"/>
      <c r="H81" s="248"/>
    </row>
    <row r="82" spans="1:8" s="22" customFormat="1" ht="7.5" customHeight="1">
      <c r="A82" s="18"/>
      <c r="B82" s="17"/>
      <c r="C82" s="17"/>
      <c r="D82" s="17"/>
      <c r="E82" s="17"/>
      <c r="F82" s="17"/>
      <c r="G82" s="17"/>
      <c r="H82" s="16"/>
    </row>
    <row r="83" spans="1:8" ht="15" customHeight="1">
      <c r="A83" s="14" t="s">
        <v>176</v>
      </c>
      <c r="B83" s="9"/>
      <c r="C83" s="13" t="s">
        <v>17</v>
      </c>
      <c r="D83" s="151">
        <f>$B$12*0.25</f>
        <v>222.5</v>
      </c>
      <c r="F83" s="9"/>
      <c r="G83" s="9"/>
      <c r="H83" s="5"/>
    </row>
    <row r="84" spans="1:8" ht="7.5" customHeight="1" thickBot="1">
      <c r="A84" s="10"/>
      <c r="B84" s="9"/>
      <c r="C84" s="9"/>
      <c r="D84" s="9"/>
      <c r="E84" s="9"/>
      <c r="F84" s="9"/>
      <c r="G84" s="9"/>
      <c r="H84" s="5"/>
    </row>
    <row r="85" spans="1:8" ht="13.5" thickBot="1">
      <c r="A85" s="246" t="s">
        <v>177</v>
      </c>
      <c r="B85" s="247"/>
      <c r="C85" s="247"/>
      <c r="D85" s="247"/>
      <c r="E85" s="247"/>
      <c r="F85" s="247"/>
      <c r="G85" s="247"/>
      <c r="H85" s="248"/>
    </row>
    <row r="86" spans="1:8" s="22" customFormat="1" ht="13">
      <c r="A86" s="18"/>
      <c r="B86" s="17"/>
      <c r="C86" s="17"/>
      <c r="D86" s="17"/>
      <c r="E86" s="17"/>
      <c r="F86" s="17"/>
      <c r="G86" s="17"/>
      <c r="H86" s="16"/>
    </row>
    <row r="87" spans="1:8">
      <c r="A87" s="10" t="s">
        <v>130</v>
      </c>
      <c r="B87" s="9"/>
      <c r="C87" s="9"/>
      <c r="D87" s="147">
        <v>725</v>
      </c>
      <c r="E87" s="9"/>
      <c r="F87" s="9"/>
      <c r="G87" s="9"/>
      <c r="H87" s="5"/>
    </row>
    <row r="88" spans="1:8">
      <c r="A88" s="10" t="s">
        <v>178</v>
      </c>
      <c r="B88" s="9"/>
      <c r="C88" s="12" t="s">
        <v>131</v>
      </c>
      <c r="D88" s="147">
        <v>550.6</v>
      </c>
      <c r="E88" s="21" t="s">
        <v>179</v>
      </c>
      <c r="F88" s="9"/>
      <c r="G88" s="9"/>
      <c r="H88" s="5"/>
    </row>
    <row r="89" spans="1:8" ht="13">
      <c r="A89" s="152" t="s">
        <v>180</v>
      </c>
      <c r="B89" s="153"/>
      <c r="C89" s="12" t="s">
        <v>131</v>
      </c>
      <c r="D89" s="212">
        <v>0</v>
      </c>
      <c r="E89" s="21" t="s">
        <v>181</v>
      </c>
      <c r="F89" s="9"/>
      <c r="G89" s="9"/>
      <c r="H89" s="5"/>
    </row>
    <row r="90" spans="1:8" ht="13">
      <c r="A90" s="14" t="s">
        <v>182</v>
      </c>
      <c r="B90" s="9"/>
      <c r="C90" s="13" t="s">
        <v>16</v>
      </c>
      <c r="D90" s="155">
        <v>174</v>
      </c>
      <c r="E90" s="21" t="s">
        <v>183</v>
      </c>
      <c r="F90" s="9"/>
      <c r="G90" s="9"/>
      <c r="H90" s="5"/>
    </row>
    <row r="91" spans="1:8" ht="13.5" thickBot="1">
      <c r="A91" s="14"/>
      <c r="B91" s="9"/>
      <c r="C91" s="8"/>
      <c r="D91" s="20"/>
      <c r="E91" s="19"/>
      <c r="F91" s="9"/>
      <c r="G91" s="9"/>
      <c r="H91" s="5"/>
    </row>
    <row r="92" spans="1:8" ht="13.5" thickBot="1">
      <c r="A92" s="246" t="s">
        <v>184</v>
      </c>
      <c r="B92" s="247"/>
      <c r="C92" s="247"/>
      <c r="D92" s="247"/>
      <c r="E92" s="247"/>
      <c r="F92" s="247"/>
      <c r="G92" s="247"/>
      <c r="H92" s="248"/>
    </row>
    <row r="93" spans="1:8" ht="7.5" customHeight="1">
      <c r="A93" s="18"/>
      <c r="B93" s="17"/>
      <c r="C93" s="17"/>
      <c r="D93" s="17"/>
      <c r="E93" s="17"/>
      <c r="F93" s="17"/>
      <c r="G93" s="17"/>
      <c r="H93" s="16"/>
    </row>
    <row r="94" spans="1:8" ht="15" customHeight="1">
      <c r="A94" s="10" t="s">
        <v>156</v>
      </c>
      <c r="B94" s="9"/>
      <c r="C94" s="9"/>
      <c r="D94" s="11">
        <v>890</v>
      </c>
      <c r="E94" s="9"/>
      <c r="F94" s="9"/>
      <c r="G94" s="9"/>
      <c r="H94" s="5"/>
    </row>
    <row r="95" spans="1:8" ht="15" customHeight="1">
      <c r="A95" s="15" t="s">
        <v>185</v>
      </c>
      <c r="B95" s="9"/>
      <c r="C95" s="12" t="s">
        <v>131</v>
      </c>
      <c r="D95" s="11">
        <v>150</v>
      </c>
      <c r="E95" s="9"/>
      <c r="F95" s="9"/>
      <c r="G95" s="9"/>
      <c r="H95" s="5"/>
    </row>
    <row r="96" spans="1:8" ht="15" customHeight="1">
      <c r="A96" s="10" t="s">
        <v>186</v>
      </c>
      <c r="B96" s="9"/>
      <c r="C96" s="12" t="s">
        <v>131</v>
      </c>
      <c r="D96" s="156">
        <v>174</v>
      </c>
      <c r="E96" s="9"/>
      <c r="F96" s="9"/>
      <c r="G96" s="9"/>
      <c r="H96" s="5"/>
    </row>
    <row r="97" spans="1:8" ht="15" customHeight="1">
      <c r="A97" s="14" t="s">
        <v>187</v>
      </c>
      <c r="B97" s="9"/>
      <c r="C97" s="13" t="s">
        <v>15</v>
      </c>
      <c r="D97" s="157">
        <v>566</v>
      </c>
      <c r="E97" s="21" t="s">
        <v>183</v>
      </c>
      <c r="F97" s="9"/>
      <c r="G97" s="9"/>
      <c r="H97" s="5"/>
    </row>
    <row r="98" spans="1:8" ht="9.75" customHeight="1">
      <c r="A98" s="10"/>
      <c r="B98" s="9"/>
      <c r="C98" s="12"/>
      <c r="D98" s="11"/>
      <c r="E98" s="9"/>
      <c r="F98" s="9"/>
      <c r="G98" s="9"/>
      <c r="H98" s="5"/>
    </row>
    <row r="99" spans="1:8" ht="15" customHeight="1">
      <c r="A99" s="10" t="s">
        <v>188</v>
      </c>
      <c r="B99" s="274"/>
      <c r="C99" s="274"/>
      <c r="D99" s="9"/>
      <c r="E99" s="8" t="s">
        <v>189</v>
      </c>
      <c r="F99" s="213"/>
      <c r="G99" s="6"/>
      <c r="H99" s="5"/>
    </row>
    <row r="100" spans="1:8" ht="9.75" customHeight="1">
      <c r="A100" s="10"/>
      <c r="B100" s="9"/>
      <c r="C100" s="9"/>
      <c r="D100" s="9"/>
      <c r="E100" s="8"/>
      <c r="F100" s="9"/>
      <c r="G100" s="6"/>
      <c r="H100" s="5"/>
    </row>
    <row r="101" spans="1:8" ht="15" customHeight="1">
      <c r="A101" s="10" t="s">
        <v>190</v>
      </c>
      <c r="B101" s="274"/>
      <c r="C101" s="274"/>
      <c r="D101" s="161"/>
      <c r="E101" s="8" t="s">
        <v>189</v>
      </c>
      <c r="F101" s="213"/>
      <c r="G101" s="6"/>
      <c r="H101" s="5"/>
    </row>
    <row r="102" spans="1:8" ht="9.75" customHeight="1" thickBot="1">
      <c r="A102" s="4"/>
      <c r="B102" s="3"/>
      <c r="C102" s="3"/>
      <c r="D102" s="3"/>
      <c r="E102" s="3"/>
      <c r="F102" s="3"/>
      <c r="G102" s="3"/>
      <c r="H102" s="2"/>
    </row>
  </sheetData>
  <sheetProtection algorithmName="SHA-512" hashValue="/Y7anFoAZqVNAWkn+QBQtOAWmWvpU1mqQ4tK4qjaXh4CdrkCWZ30DyTvwQeIhxt9AYYYZTogynhN5360hE/X+g==" saltValue="d3qXN4zdXxYHZHSmmJCgBA==" spinCount="100000" sheet="1" selectLockedCells="1"/>
  <mergeCells count="54">
    <mergeCell ref="A85:H85"/>
    <mergeCell ref="A92:H92"/>
    <mergeCell ref="B99:C99"/>
    <mergeCell ref="B101:C101"/>
    <mergeCell ref="B59:C59"/>
    <mergeCell ref="E59:F59"/>
    <mergeCell ref="A62:B63"/>
    <mergeCell ref="A71:H71"/>
    <mergeCell ref="E73:G74"/>
    <mergeCell ref="A81:H81"/>
    <mergeCell ref="A69:B69"/>
    <mergeCell ref="B56:C56"/>
    <mergeCell ref="E56:F56"/>
    <mergeCell ref="B57:C57"/>
    <mergeCell ref="E57:F57"/>
    <mergeCell ref="B58:C58"/>
    <mergeCell ref="E58:F58"/>
    <mergeCell ref="B53:C53"/>
    <mergeCell ref="E53:F53"/>
    <mergeCell ref="B54:C54"/>
    <mergeCell ref="E54:F54"/>
    <mergeCell ref="B55:C55"/>
    <mergeCell ref="E55:F55"/>
    <mergeCell ref="B45:F45"/>
    <mergeCell ref="A50:H50"/>
    <mergeCell ref="B51:C51"/>
    <mergeCell ref="E51:F51"/>
    <mergeCell ref="B52:C52"/>
    <mergeCell ref="E52:F52"/>
    <mergeCell ref="B42:C42"/>
    <mergeCell ref="G42:H42"/>
    <mergeCell ref="B43:C43"/>
    <mergeCell ref="G43:H43"/>
    <mergeCell ref="B44:C44"/>
    <mergeCell ref="G44:H44"/>
    <mergeCell ref="B39:C39"/>
    <mergeCell ref="G39:H39"/>
    <mergeCell ref="B40:C40"/>
    <mergeCell ref="G40:H40"/>
    <mergeCell ref="B41:C41"/>
    <mergeCell ref="G41:H41"/>
    <mergeCell ref="B36:C36"/>
    <mergeCell ref="G36:H36"/>
    <mergeCell ref="B37:C37"/>
    <mergeCell ref="G37:H37"/>
    <mergeCell ref="I37:K38"/>
    <mergeCell ref="B38:C38"/>
    <mergeCell ref="G38:H38"/>
    <mergeCell ref="A35:H35"/>
    <mergeCell ref="A1:H1"/>
    <mergeCell ref="C2:D2"/>
    <mergeCell ref="A6:H6"/>
    <mergeCell ref="C7:F7"/>
    <mergeCell ref="A28:H28"/>
  </mergeCells>
  <dataValidations count="2">
    <dataValidation type="list" allowBlank="1" showInputMessage="1" showErrorMessage="1" sqref="F37:F44">
      <formula1>"Oui, Non, N/A"</formula1>
    </dataValidation>
    <dataValidation type="decimal" allowBlank="1" showInputMessage="1" showErrorMessage="1" promptTitle="Must be between 25% and 30%" sqref="H12">
      <formula1>0.25</formula1>
      <formula2>0.3</formula2>
    </dataValidation>
  </dataValidations>
  <printOptions horizontalCentered="1"/>
  <pageMargins left="0.25" right="0.25" top="0.75" bottom="0.75" header="0.3" footer="0.3"/>
  <pageSetup scale="68" fitToHeight="0" orientation="portrait" r:id="rId1"/>
  <headerFooter differentFirst="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1</xdr:col>
                    <xdr:colOff>19050</xdr:colOff>
                    <xdr:row>13</xdr:row>
                    <xdr:rowOff>0</xdr:rowOff>
                  </from>
                  <to>
                    <xdr:col>2</xdr:col>
                    <xdr:colOff>107950</xdr:colOff>
                    <xdr:row>14</xdr:row>
                    <xdr:rowOff>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1</xdr:col>
                    <xdr:colOff>31750</xdr:colOff>
                    <xdr:row>17</xdr:row>
                    <xdr:rowOff>0</xdr:rowOff>
                  </from>
                  <to>
                    <xdr:col>2</xdr:col>
                    <xdr:colOff>50800</xdr:colOff>
                    <xdr:row>18</xdr:row>
                    <xdr:rowOff>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2</xdr:col>
                    <xdr:colOff>31750</xdr:colOff>
                    <xdr:row>17</xdr:row>
                    <xdr:rowOff>12700</xdr:rowOff>
                  </from>
                  <to>
                    <xdr:col>2</xdr:col>
                    <xdr:colOff>1009650</xdr:colOff>
                    <xdr:row>18</xdr:row>
                    <xdr:rowOff>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1</xdr:col>
                    <xdr:colOff>31750</xdr:colOff>
                    <xdr:row>2</xdr:row>
                    <xdr:rowOff>88900</xdr:rowOff>
                  </from>
                  <to>
                    <xdr:col>1</xdr:col>
                    <xdr:colOff>946150</xdr:colOff>
                    <xdr:row>3</xdr:row>
                    <xdr:rowOff>171450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1</xdr:col>
                    <xdr:colOff>800100</xdr:colOff>
                    <xdr:row>2</xdr:row>
                    <xdr:rowOff>88900</xdr:rowOff>
                  </from>
                  <to>
                    <xdr:col>3</xdr:col>
                    <xdr:colOff>19050</xdr:colOff>
                    <xdr:row>4</xdr:row>
                    <xdr:rowOff>12700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3</xdr:col>
                    <xdr:colOff>12700</xdr:colOff>
                    <xdr:row>2</xdr:row>
                    <xdr:rowOff>88900</xdr:rowOff>
                  </from>
                  <to>
                    <xdr:col>3</xdr:col>
                    <xdr:colOff>1123950</xdr:colOff>
                    <xdr:row>4</xdr:row>
                    <xdr:rowOff>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1</xdr:col>
                    <xdr:colOff>927100</xdr:colOff>
                    <xdr:row>12</xdr:row>
                    <xdr:rowOff>114300</xdr:rowOff>
                  </from>
                  <to>
                    <xdr:col>2</xdr:col>
                    <xdr:colOff>812800</xdr:colOff>
                    <xdr:row>14</xdr:row>
                    <xdr:rowOff>0</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2</xdr:col>
                    <xdr:colOff>895350</xdr:colOff>
                    <xdr:row>13</xdr:row>
                    <xdr:rowOff>0</xdr:rowOff>
                  </from>
                  <to>
                    <xdr:col>3</xdr:col>
                    <xdr:colOff>984250</xdr:colOff>
                    <xdr:row>14</xdr:row>
                    <xdr:rowOff>0</xdr:rowOff>
                  </to>
                </anchor>
              </controlPr>
            </control>
          </mc:Choice>
        </mc:AlternateContent>
        <mc:AlternateContent xmlns:mc="http://schemas.openxmlformats.org/markup-compatibility/2006">
          <mc:Choice Requires="x14">
            <control shapeId="24585" r:id="rId12" name="Check Box 9">
              <controlPr defaultSize="0" autoFill="0" autoLine="0" autoPict="0">
                <anchor moveWithCells="1">
                  <from>
                    <xdr:col>3</xdr:col>
                    <xdr:colOff>1079500</xdr:colOff>
                    <xdr:row>13</xdr:row>
                    <xdr:rowOff>0</xdr:rowOff>
                  </from>
                  <to>
                    <xdr:col>4</xdr:col>
                    <xdr:colOff>812800</xdr:colOff>
                    <xdr:row>14</xdr:row>
                    <xdr:rowOff>0</xdr:rowOff>
                  </to>
                </anchor>
              </controlPr>
            </control>
          </mc:Choice>
        </mc:AlternateContent>
        <mc:AlternateContent xmlns:mc="http://schemas.openxmlformats.org/markup-compatibility/2006">
          <mc:Choice Requires="x14">
            <control shapeId="24586" r:id="rId13" name="Check Box 10">
              <controlPr defaultSize="0" autoFill="0" autoLine="0" autoPict="0">
                <anchor moveWithCells="1">
                  <from>
                    <xdr:col>4</xdr:col>
                    <xdr:colOff>895350</xdr:colOff>
                    <xdr:row>13</xdr:row>
                    <xdr:rowOff>0</xdr:rowOff>
                  </from>
                  <to>
                    <xdr:col>5</xdr:col>
                    <xdr:colOff>781050</xdr:colOff>
                    <xdr:row>14</xdr:row>
                    <xdr:rowOff>0</xdr:rowOff>
                  </to>
                </anchor>
              </controlPr>
            </control>
          </mc:Choice>
        </mc:AlternateContent>
        <mc:AlternateContent xmlns:mc="http://schemas.openxmlformats.org/markup-compatibility/2006">
          <mc:Choice Requires="x14">
            <control shapeId="24587" r:id="rId14" name="Check Box 11">
              <controlPr defaultSize="0" autoFill="0" autoLine="0" autoPict="0">
                <anchor moveWithCells="1">
                  <from>
                    <xdr:col>6</xdr:col>
                    <xdr:colOff>31750</xdr:colOff>
                    <xdr:row>19</xdr:row>
                    <xdr:rowOff>0</xdr:rowOff>
                  </from>
                  <to>
                    <xdr:col>7</xdr:col>
                    <xdr:colOff>69850</xdr:colOff>
                    <xdr:row>20</xdr:row>
                    <xdr:rowOff>31750</xdr:rowOff>
                  </to>
                </anchor>
              </controlPr>
            </control>
          </mc:Choice>
        </mc:AlternateContent>
        <mc:AlternateContent xmlns:mc="http://schemas.openxmlformats.org/markup-compatibility/2006">
          <mc:Choice Requires="x14">
            <control shapeId="24588" r:id="rId15" name="Check Box 12">
              <controlPr defaultSize="0" autoFill="0" autoLine="0" autoPict="0">
                <anchor moveWithCells="1">
                  <from>
                    <xdr:col>7</xdr:col>
                    <xdr:colOff>31750</xdr:colOff>
                    <xdr:row>19</xdr:row>
                    <xdr:rowOff>0</xdr:rowOff>
                  </from>
                  <to>
                    <xdr:col>8</xdr:col>
                    <xdr:colOff>76200</xdr:colOff>
                    <xdr:row>20</xdr:row>
                    <xdr:rowOff>12700</xdr:rowOff>
                  </to>
                </anchor>
              </controlPr>
            </control>
          </mc:Choice>
        </mc:AlternateContent>
        <mc:AlternateContent xmlns:mc="http://schemas.openxmlformats.org/markup-compatibility/2006">
          <mc:Choice Requires="x14">
            <control shapeId="24589" r:id="rId16" name="Check Box 13">
              <controlPr defaultSize="0" autoFill="0" autoLine="0" autoPict="0">
                <anchor moveWithCells="1">
                  <from>
                    <xdr:col>1</xdr:col>
                    <xdr:colOff>31750</xdr:colOff>
                    <xdr:row>19</xdr:row>
                    <xdr:rowOff>0</xdr:rowOff>
                  </from>
                  <to>
                    <xdr:col>1</xdr:col>
                    <xdr:colOff>793750</xdr:colOff>
                    <xdr:row>19</xdr:row>
                    <xdr:rowOff>184150</xdr:rowOff>
                  </to>
                </anchor>
              </controlPr>
            </control>
          </mc:Choice>
        </mc:AlternateContent>
        <mc:AlternateContent xmlns:mc="http://schemas.openxmlformats.org/markup-compatibility/2006">
          <mc:Choice Requires="x14">
            <control shapeId="24590" r:id="rId17" name="Check Box 14">
              <controlPr defaultSize="0" autoFill="0" autoLine="0" autoPict="0">
                <anchor moveWithCells="1">
                  <from>
                    <xdr:col>2</xdr:col>
                    <xdr:colOff>31750</xdr:colOff>
                    <xdr:row>19</xdr:row>
                    <xdr:rowOff>0</xdr:rowOff>
                  </from>
                  <to>
                    <xdr:col>2</xdr:col>
                    <xdr:colOff>793750</xdr:colOff>
                    <xdr:row>19</xdr:row>
                    <xdr:rowOff>184150</xdr:rowOff>
                  </to>
                </anchor>
              </controlPr>
            </control>
          </mc:Choice>
        </mc:AlternateContent>
        <mc:AlternateContent xmlns:mc="http://schemas.openxmlformats.org/markup-compatibility/2006">
          <mc:Choice Requires="x14">
            <control shapeId="24591" r:id="rId18" name="Check Box 15">
              <controlPr defaultSize="0" autoFill="0" autoLine="0" autoPict="0">
                <anchor moveWithCells="1">
                  <from>
                    <xdr:col>3</xdr:col>
                    <xdr:colOff>31750</xdr:colOff>
                    <xdr:row>19</xdr:row>
                    <xdr:rowOff>0</xdr:rowOff>
                  </from>
                  <to>
                    <xdr:col>3</xdr:col>
                    <xdr:colOff>793750</xdr:colOff>
                    <xdr:row>19</xdr:row>
                    <xdr:rowOff>184150</xdr:rowOff>
                  </to>
                </anchor>
              </controlPr>
            </control>
          </mc:Choice>
        </mc:AlternateContent>
        <mc:AlternateContent xmlns:mc="http://schemas.openxmlformats.org/markup-compatibility/2006">
          <mc:Choice Requires="x14">
            <control shapeId="24592" r:id="rId19" name="Check Box 16">
              <controlPr defaultSize="0" autoFill="0" autoLine="0" autoPict="0">
                <anchor moveWithCells="1">
                  <from>
                    <xdr:col>5</xdr:col>
                    <xdr:colOff>876300</xdr:colOff>
                    <xdr:row>13</xdr:row>
                    <xdr:rowOff>0</xdr:rowOff>
                  </from>
                  <to>
                    <xdr:col>6</xdr:col>
                    <xdr:colOff>927100</xdr:colOff>
                    <xdr:row>14</xdr:row>
                    <xdr:rowOff>0</xdr:rowOff>
                  </to>
                </anchor>
              </controlPr>
            </control>
          </mc:Choice>
        </mc:AlternateContent>
        <mc:AlternateContent xmlns:mc="http://schemas.openxmlformats.org/markup-compatibility/2006">
          <mc:Choice Requires="x14">
            <control shapeId="24593" r:id="rId20" name="Check Box 17">
              <controlPr defaultSize="0" autoFill="0" autoLine="0" autoPict="0">
                <anchor moveWithCells="1">
                  <from>
                    <xdr:col>4</xdr:col>
                    <xdr:colOff>57150</xdr:colOff>
                    <xdr:row>61</xdr:row>
                    <xdr:rowOff>184150</xdr:rowOff>
                  </from>
                  <to>
                    <xdr:col>5</xdr:col>
                    <xdr:colOff>609600</xdr:colOff>
                    <xdr:row>62</xdr:row>
                    <xdr:rowOff>171450</xdr:rowOff>
                  </to>
                </anchor>
              </controlPr>
            </control>
          </mc:Choice>
        </mc:AlternateContent>
        <mc:AlternateContent xmlns:mc="http://schemas.openxmlformats.org/markup-compatibility/2006">
          <mc:Choice Requires="x14">
            <control shapeId="24594" r:id="rId21" name="Check Box 18">
              <controlPr defaultSize="0" autoFill="0" autoLine="0" autoPict="0">
                <anchor moveWithCells="1">
                  <from>
                    <xdr:col>3</xdr:col>
                    <xdr:colOff>50800</xdr:colOff>
                    <xdr:row>61</xdr:row>
                    <xdr:rowOff>184150</xdr:rowOff>
                  </from>
                  <to>
                    <xdr:col>3</xdr:col>
                    <xdr:colOff>1174750</xdr:colOff>
                    <xdr:row>62</xdr:row>
                    <xdr:rowOff>171450</xdr:rowOff>
                  </to>
                </anchor>
              </controlPr>
            </control>
          </mc:Choice>
        </mc:AlternateContent>
        <mc:AlternateContent xmlns:mc="http://schemas.openxmlformats.org/markup-compatibility/2006">
          <mc:Choice Requires="x14">
            <control shapeId="24595" r:id="rId22" name="Check Box 19">
              <controlPr defaultSize="0" autoFill="0" autoLine="0" autoPict="0">
                <anchor moveWithCells="1">
                  <from>
                    <xdr:col>3</xdr:col>
                    <xdr:colOff>50800</xdr:colOff>
                    <xdr:row>61</xdr:row>
                    <xdr:rowOff>12700</xdr:rowOff>
                  </from>
                  <to>
                    <xdr:col>4</xdr:col>
                    <xdr:colOff>88900</xdr:colOff>
                    <xdr:row>62</xdr:row>
                    <xdr:rowOff>0</xdr:rowOff>
                  </to>
                </anchor>
              </controlPr>
            </control>
          </mc:Choice>
        </mc:AlternateContent>
        <mc:AlternateContent xmlns:mc="http://schemas.openxmlformats.org/markup-compatibility/2006">
          <mc:Choice Requires="x14">
            <control shapeId="24596" r:id="rId23" name="Check Box 20">
              <controlPr defaultSize="0" autoFill="0" autoLine="0" autoPict="0">
                <anchor moveWithCells="1">
                  <from>
                    <xdr:col>2</xdr:col>
                    <xdr:colOff>0</xdr:colOff>
                    <xdr:row>61</xdr:row>
                    <xdr:rowOff>184150</xdr:rowOff>
                  </from>
                  <to>
                    <xdr:col>2</xdr:col>
                    <xdr:colOff>1123950</xdr:colOff>
                    <xdr:row>62</xdr:row>
                    <xdr:rowOff>171450</xdr:rowOff>
                  </to>
                </anchor>
              </controlPr>
            </control>
          </mc:Choice>
        </mc:AlternateContent>
        <mc:AlternateContent xmlns:mc="http://schemas.openxmlformats.org/markup-compatibility/2006">
          <mc:Choice Requires="x14">
            <control shapeId="24597" r:id="rId24" name="Check Box 21">
              <controlPr defaultSize="0" autoFill="0" autoLine="0" autoPict="0">
                <anchor moveWithCells="1">
                  <from>
                    <xdr:col>2</xdr:col>
                    <xdr:colOff>0</xdr:colOff>
                    <xdr:row>61</xdr:row>
                    <xdr:rowOff>12700</xdr:rowOff>
                  </from>
                  <to>
                    <xdr:col>3</xdr:col>
                    <xdr:colOff>12700</xdr:colOff>
                    <xdr:row>61</xdr:row>
                    <xdr:rowOff>184150</xdr:rowOff>
                  </to>
                </anchor>
              </controlPr>
            </control>
          </mc:Choice>
        </mc:AlternateContent>
        <mc:AlternateContent xmlns:mc="http://schemas.openxmlformats.org/markup-compatibility/2006">
          <mc:Choice Requires="x14">
            <control shapeId="24598" r:id="rId25" name="Check Box 22">
              <controlPr defaultSize="0" autoFill="0" autoLine="0" autoPict="0">
                <anchor moveWithCells="1">
                  <from>
                    <xdr:col>4</xdr:col>
                    <xdr:colOff>57150</xdr:colOff>
                    <xdr:row>61</xdr:row>
                    <xdr:rowOff>12700</xdr:rowOff>
                  </from>
                  <to>
                    <xdr:col>6</xdr:col>
                    <xdr:colOff>781050</xdr:colOff>
                    <xdr:row>62</xdr:row>
                    <xdr:rowOff>0</xdr:rowOff>
                  </to>
                </anchor>
              </controlPr>
            </control>
          </mc:Choice>
        </mc:AlternateContent>
        <mc:AlternateContent xmlns:mc="http://schemas.openxmlformats.org/markup-compatibility/2006">
          <mc:Choice Requires="x14">
            <control shapeId="24599" r:id="rId26" name="Option Button 23">
              <controlPr defaultSize="0" autoFill="0" autoLine="0" autoPict="0">
                <anchor moveWithCells="1">
                  <from>
                    <xdr:col>5</xdr:col>
                    <xdr:colOff>704850</xdr:colOff>
                    <xdr:row>61</xdr:row>
                    <xdr:rowOff>88900</xdr:rowOff>
                  </from>
                  <to>
                    <xdr:col>6</xdr:col>
                    <xdr:colOff>12700</xdr:colOff>
                    <xdr:row>62</xdr:row>
                    <xdr:rowOff>279400</xdr:rowOff>
                  </to>
                </anchor>
              </controlPr>
            </control>
          </mc:Choice>
        </mc:AlternateContent>
        <mc:AlternateContent xmlns:mc="http://schemas.openxmlformats.org/markup-compatibility/2006">
          <mc:Choice Requires="x14">
            <control shapeId="24600" r:id="rId27" name="Option Button 24">
              <controlPr defaultSize="0" autoFill="0" autoLine="0" autoPict="0">
                <anchor moveWithCells="1">
                  <from>
                    <xdr:col>5</xdr:col>
                    <xdr:colOff>1085850</xdr:colOff>
                    <xdr:row>61</xdr:row>
                    <xdr:rowOff>88900</xdr:rowOff>
                  </from>
                  <to>
                    <xdr:col>6</xdr:col>
                    <xdr:colOff>393700</xdr:colOff>
                    <xdr:row>62</xdr:row>
                    <xdr:rowOff>279400</xdr:rowOff>
                  </to>
                </anchor>
              </controlPr>
            </control>
          </mc:Choice>
        </mc:AlternateContent>
        <mc:AlternateContent xmlns:mc="http://schemas.openxmlformats.org/markup-compatibility/2006">
          <mc:Choice Requires="x14">
            <control shapeId="24601" r:id="rId28" name="Option Button 25">
              <controlPr defaultSize="0" autoFill="0" autoLine="0" autoPict="0">
                <anchor moveWithCells="1">
                  <from>
                    <xdr:col>6</xdr:col>
                    <xdr:colOff>298450</xdr:colOff>
                    <xdr:row>61</xdr:row>
                    <xdr:rowOff>88900</xdr:rowOff>
                  </from>
                  <to>
                    <xdr:col>6</xdr:col>
                    <xdr:colOff>781050</xdr:colOff>
                    <xdr:row>62</xdr:row>
                    <xdr:rowOff>279400</xdr:rowOff>
                  </to>
                </anchor>
              </controlPr>
            </control>
          </mc:Choice>
        </mc:AlternateContent>
        <mc:AlternateContent xmlns:mc="http://schemas.openxmlformats.org/markup-compatibility/2006">
          <mc:Choice Requires="x14">
            <control shapeId="24602" r:id="rId29" name="Option Button 26">
              <controlPr defaultSize="0" autoFill="0" autoLine="0" autoPict="0">
                <anchor moveWithCells="1">
                  <from>
                    <xdr:col>6</xdr:col>
                    <xdr:colOff>679450</xdr:colOff>
                    <xdr:row>61</xdr:row>
                    <xdr:rowOff>88900</xdr:rowOff>
                  </from>
                  <to>
                    <xdr:col>7</xdr:col>
                    <xdr:colOff>285750</xdr:colOff>
                    <xdr:row>62</xdr:row>
                    <xdr:rowOff>279400</xdr:rowOff>
                  </to>
                </anchor>
              </controlPr>
            </control>
          </mc:Choice>
        </mc:AlternateContent>
        <mc:AlternateContent xmlns:mc="http://schemas.openxmlformats.org/markup-compatibility/2006">
          <mc:Choice Requires="x14">
            <control shapeId="24603" r:id="rId30" name="Check Box 27">
              <controlPr defaultSize="0" autoFill="0" autoLine="0" autoPict="0">
                <anchor moveWithCells="1">
                  <from>
                    <xdr:col>5</xdr:col>
                    <xdr:colOff>31750</xdr:colOff>
                    <xdr:row>17</xdr:row>
                    <xdr:rowOff>0</xdr:rowOff>
                  </from>
                  <to>
                    <xdr:col>5</xdr:col>
                    <xdr:colOff>793750</xdr:colOff>
                    <xdr:row>17</xdr:row>
                    <xdr:rowOff>184150</xdr:rowOff>
                  </to>
                </anchor>
              </controlPr>
            </control>
          </mc:Choice>
        </mc:AlternateContent>
        <mc:AlternateContent xmlns:mc="http://schemas.openxmlformats.org/markup-compatibility/2006">
          <mc:Choice Requires="x14">
            <control shapeId="24604" r:id="rId31" name="Check Box 28">
              <controlPr defaultSize="0" autoFill="0" autoLine="0" autoPict="0">
                <anchor moveWithCells="1">
                  <from>
                    <xdr:col>6</xdr:col>
                    <xdr:colOff>31750</xdr:colOff>
                    <xdr:row>17</xdr:row>
                    <xdr:rowOff>0</xdr:rowOff>
                  </from>
                  <to>
                    <xdr:col>6</xdr:col>
                    <xdr:colOff>793750</xdr:colOff>
                    <xdr:row>17</xdr:row>
                    <xdr:rowOff>184150</xdr:rowOff>
                  </to>
                </anchor>
              </controlPr>
            </control>
          </mc:Choice>
        </mc:AlternateContent>
        <mc:AlternateContent xmlns:mc="http://schemas.openxmlformats.org/markup-compatibility/2006">
          <mc:Choice Requires="x14">
            <control shapeId="24605" r:id="rId32" name="Check Box 29">
              <controlPr defaultSize="0" autoFill="0" autoLine="0" autoPict="0">
                <anchor moveWithCells="1">
                  <from>
                    <xdr:col>1</xdr:col>
                    <xdr:colOff>31750</xdr:colOff>
                    <xdr:row>21</xdr:row>
                    <xdr:rowOff>0</xdr:rowOff>
                  </from>
                  <to>
                    <xdr:col>1</xdr:col>
                    <xdr:colOff>793750</xdr:colOff>
                    <xdr:row>21</xdr:row>
                    <xdr:rowOff>184150</xdr:rowOff>
                  </to>
                </anchor>
              </controlPr>
            </control>
          </mc:Choice>
        </mc:AlternateContent>
        <mc:AlternateContent xmlns:mc="http://schemas.openxmlformats.org/markup-compatibility/2006">
          <mc:Choice Requires="x14">
            <control shapeId="24606" r:id="rId33" name="Check Box 30">
              <controlPr defaultSize="0" autoFill="0" autoLine="0" autoPict="0">
                <anchor moveWithCells="1">
                  <from>
                    <xdr:col>2</xdr:col>
                    <xdr:colOff>31750</xdr:colOff>
                    <xdr:row>21</xdr:row>
                    <xdr:rowOff>0</xdr:rowOff>
                  </from>
                  <to>
                    <xdr:col>2</xdr:col>
                    <xdr:colOff>793750</xdr:colOff>
                    <xdr:row>21</xdr:row>
                    <xdr:rowOff>184150</xdr:rowOff>
                  </to>
                </anchor>
              </controlPr>
            </control>
          </mc:Choice>
        </mc:AlternateContent>
        <mc:AlternateContent xmlns:mc="http://schemas.openxmlformats.org/markup-compatibility/2006">
          <mc:Choice Requires="x14">
            <control shapeId="24607" r:id="rId34" name="Check Box 31">
              <controlPr defaultSize="0" autoFill="0" autoLine="0" autoPict="0">
                <anchor moveWithCells="1">
                  <from>
                    <xdr:col>3</xdr:col>
                    <xdr:colOff>31750</xdr:colOff>
                    <xdr:row>21</xdr:row>
                    <xdr:rowOff>0</xdr:rowOff>
                  </from>
                  <to>
                    <xdr:col>3</xdr:col>
                    <xdr:colOff>1174750</xdr:colOff>
                    <xdr:row>22</xdr:row>
                    <xdr:rowOff>12700</xdr:rowOff>
                  </to>
                </anchor>
              </controlPr>
            </control>
          </mc:Choice>
        </mc:AlternateContent>
        <mc:AlternateContent xmlns:mc="http://schemas.openxmlformats.org/markup-compatibility/2006">
          <mc:Choice Requires="x14">
            <control shapeId="24608" r:id="rId35" name="Check Box 32">
              <controlPr defaultSize="0" autoFill="0" autoLine="0" autoPict="0">
                <anchor moveWithCells="1">
                  <from>
                    <xdr:col>4</xdr:col>
                    <xdr:colOff>31750</xdr:colOff>
                    <xdr:row>21</xdr:row>
                    <xdr:rowOff>0</xdr:rowOff>
                  </from>
                  <to>
                    <xdr:col>4</xdr:col>
                    <xdr:colOff>793750</xdr:colOff>
                    <xdr:row>21</xdr:row>
                    <xdr:rowOff>184150</xdr:rowOff>
                  </to>
                </anchor>
              </controlPr>
            </control>
          </mc:Choice>
        </mc:AlternateContent>
        <mc:AlternateContent xmlns:mc="http://schemas.openxmlformats.org/markup-compatibility/2006">
          <mc:Choice Requires="x14">
            <control shapeId="24609" r:id="rId36" name="Check Box 33">
              <controlPr defaultSize="0" autoFill="0" autoLine="0" autoPict="0">
                <anchor moveWithCells="1">
                  <from>
                    <xdr:col>5</xdr:col>
                    <xdr:colOff>31750</xdr:colOff>
                    <xdr:row>21</xdr:row>
                    <xdr:rowOff>0</xdr:rowOff>
                  </from>
                  <to>
                    <xdr:col>5</xdr:col>
                    <xdr:colOff>1155700</xdr:colOff>
                    <xdr:row>21</xdr:row>
                    <xdr:rowOff>184150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VLOOKUPs!$A$4:$A$10</xm:f>
          </x14:formula1>
          <xm:sqref>E10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02"/>
  <sheetViews>
    <sheetView workbookViewId="0">
      <selection sqref="A1:H1"/>
    </sheetView>
  </sheetViews>
  <sheetFormatPr baseColWidth="10" defaultColWidth="11.453125" defaultRowHeight="12.5"/>
  <cols>
    <col min="1" max="1" width="24.453125" style="1" customWidth="1"/>
    <col min="2" max="3" width="17.1796875" style="1" customWidth="1"/>
    <col min="4" max="4" width="22.453125" style="1" customWidth="1"/>
    <col min="5" max="5" width="20.1796875" style="1" customWidth="1"/>
    <col min="6" max="7" width="17.7265625" style="1" customWidth="1"/>
    <col min="8" max="8" width="13.1796875" style="1" customWidth="1"/>
    <col min="9" max="16384" width="11.453125" style="1"/>
  </cols>
  <sheetData>
    <row r="1" spans="1:8" ht="18.5" thickBot="1">
      <c r="A1" s="242" t="s">
        <v>297</v>
      </c>
      <c r="B1" s="243"/>
      <c r="C1" s="243"/>
      <c r="D1" s="243"/>
      <c r="E1" s="243"/>
      <c r="F1" s="243"/>
      <c r="G1" s="243"/>
      <c r="H1" s="244"/>
    </row>
    <row r="2" spans="1:8" ht="15" customHeight="1" thickBot="1">
      <c r="A2" s="101" t="s">
        <v>150</v>
      </c>
      <c r="B2" s="184"/>
      <c r="C2" s="245" t="s">
        <v>198</v>
      </c>
      <c r="D2" s="245"/>
      <c r="E2" s="144" t="s">
        <v>127</v>
      </c>
      <c r="F2" s="193" t="s">
        <v>200</v>
      </c>
      <c r="G2" s="100" t="s">
        <v>151</v>
      </c>
      <c r="H2" s="194">
        <v>44439</v>
      </c>
    </row>
    <row r="3" spans="1:8" ht="8.15" customHeight="1">
      <c r="A3" s="96"/>
      <c r="B3" s="95"/>
      <c r="C3" s="95"/>
      <c r="D3" s="95"/>
      <c r="E3" s="6"/>
      <c r="F3" s="6"/>
      <c r="G3" s="6"/>
      <c r="H3" s="94"/>
    </row>
    <row r="4" spans="1:8" ht="14.25" customHeight="1">
      <c r="A4" s="98" t="s">
        <v>146</v>
      </c>
      <c r="B4" s="97"/>
      <c r="C4" s="97"/>
      <c r="D4" s="97"/>
      <c r="E4" s="6"/>
      <c r="F4" s="6"/>
      <c r="G4" s="6"/>
      <c r="H4" s="94"/>
    </row>
    <row r="5" spans="1:8" ht="8.15" customHeight="1" thickBot="1">
      <c r="A5" s="96"/>
      <c r="B5" s="95"/>
      <c r="C5" s="95"/>
      <c r="D5" s="95"/>
      <c r="E5" s="6"/>
      <c r="F5" s="6"/>
      <c r="G5" s="6"/>
      <c r="H5" s="94"/>
    </row>
    <row r="6" spans="1:8" ht="13.5" thickBot="1">
      <c r="A6" s="246" t="s">
        <v>239</v>
      </c>
      <c r="B6" s="247"/>
      <c r="C6" s="247"/>
      <c r="D6" s="247"/>
      <c r="E6" s="247"/>
      <c r="F6" s="247"/>
      <c r="G6" s="247"/>
      <c r="H6" s="248"/>
    </row>
    <row r="7" spans="1:8" ht="15" customHeight="1">
      <c r="A7" s="93" t="s">
        <v>137</v>
      </c>
      <c r="B7" s="185"/>
      <c r="C7" s="249" t="s">
        <v>204</v>
      </c>
      <c r="D7" s="249"/>
      <c r="E7" s="249"/>
      <c r="F7" s="249"/>
      <c r="G7" s="92" t="s">
        <v>149</v>
      </c>
      <c r="H7" s="195" t="s">
        <v>207</v>
      </c>
    </row>
    <row r="8" spans="1:8" s="22" customFormat="1" ht="8.25" customHeight="1">
      <c r="A8" s="90"/>
      <c r="B8" s="88"/>
      <c r="C8" s="88"/>
      <c r="D8" s="88"/>
      <c r="E8" s="88"/>
      <c r="F8" s="89"/>
      <c r="G8" s="88"/>
      <c r="H8" s="87"/>
    </row>
    <row r="9" spans="1:8" ht="13">
      <c r="A9" s="86" t="s">
        <v>134</v>
      </c>
      <c r="B9" s="85" t="s">
        <v>135</v>
      </c>
      <c r="C9" s="84"/>
      <c r="D9" s="84"/>
      <c r="E9" s="84" t="s">
        <v>0</v>
      </c>
      <c r="F9" s="84" t="s">
        <v>147</v>
      </c>
      <c r="G9" s="83"/>
      <c r="H9" s="82" t="s">
        <v>136</v>
      </c>
    </row>
    <row r="10" spans="1:8" ht="15" customHeight="1">
      <c r="A10" s="79"/>
      <c r="B10" s="196" t="s">
        <v>205</v>
      </c>
      <c r="C10" s="196"/>
      <c r="D10" s="196"/>
      <c r="E10" s="196" t="s">
        <v>4</v>
      </c>
      <c r="F10" s="69">
        <v>3</v>
      </c>
      <c r="G10" s="73"/>
      <c r="H10" s="197" t="s">
        <v>206</v>
      </c>
    </row>
    <row r="11" spans="1:8" ht="9.75" customHeight="1">
      <c r="A11" s="79"/>
      <c r="B11" s="73"/>
      <c r="C11" s="73"/>
      <c r="D11" s="73"/>
      <c r="E11" s="73"/>
      <c r="F11" s="73"/>
      <c r="G11" s="73"/>
      <c r="H11" s="45"/>
    </row>
    <row r="12" spans="1:8" ht="13">
      <c r="A12" s="49" t="s">
        <v>138</v>
      </c>
      <c r="B12" s="198">
        <v>675</v>
      </c>
      <c r="C12" s="50" t="s">
        <v>154</v>
      </c>
      <c r="D12" s="73"/>
      <c r="E12" s="73"/>
      <c r="F12" s="73"/>
      <c r="G12" s="26" t="s">
        <v>148</v>
      </c>
      <c r="H12" s="199">
        <v>0.3</v>
      </c>
    </row>
    <row r="13" spans="1:8" ht="9.75" customHeight="1">
      <c r="A13" s="60"/>
      <c r="B13" s="76"/>
      <c r="C13" s="75"/>
      <c r="D13" s="73"/>
      <c r="E13" s="73"/>
      <c r="F13" s="73"/>
      <c r="G13" s="71"/>
      <c r="H13" s="72"/>
    </row>
    <row r="14" spans="1:8" ht="15" customHeight="1">
      <c r="A14" s="49" t="s">
        <v>139</v>
      </c>
      <c r="B14" s="186"/>
      <c r="C14" s="186"/>
      <c r="D14" s="186"/>
      <c r="E14" s="186"/>
      <c r="F14" s="186"/>
      <c r="G14" s="187"/>
      <c r="H14" s="200"/>
    </row>
    <row r="15" spans="1:8" ht="9.75" customHeight="1">
      <c r="A15" s="74"/>
      <c r="B15" s="73"/>
      <c r="C15" s="73"/>
      <c r="D15" s="73"/>
      <c r="E15" s="73"/>
      <c r="F15" s="73"/>
      <c r="G15" s="73"/>
      <c r="H15" s="72"/>
    </row>
    <row r="16" spans="1:8" ht="15" customHeight="1">
      <c r="A16" s="14" t="s">
        <v>140</v>
      </c>
      <c r="B16" s="97">
        <v>1</v>
      </c>
      <c r="C16" s="9"/>
      <c r="D16" s="13" t="s">
        <v>243</v>
      </c>
      <c r="E16" s="97">
        <v>0</v>
      </c>
      <c r="F16" s="188"/>
      <c r="G16" s="9"/>
      <c r="H16" s="5"/>
    </row>
    <row r="17" spans="1:8" ht="9.75" customHeight="1">
      <c r="A17" s="14"/>
      <c r="B17" s="6"/>
      <c r="C17" s="6"/>
      <c r="D17" s="71"/>
      <c r="E17" s="188"/>
      <c r="F17" s="188"/>
      <c r="G17" s="9"/>
      <c r="H17" s="5"/>
    </row>
    <row r="18" spans="1:8" ht="15" customHeight="1">
      <c r="A18" s="60" t="s">
        <v>141</v>
      </c>
      <c r="B18" s="97"/>
      <c r="C18" s="97"/>
      <c r="D18" s="19"/>
      <c r="E18" s="19" t="s">
        <v>152</v>
      </c>
      <c r="F18" s="189"/>
      <c r="G18" s="189"/>
      <c r="H18" s="5"/>
    </row>
    <row r="19" spans="1:8" ht="9.75" customHeight="1">
      <c r="A19" s="49"/>
      <c r="B19" s="67"/>
      <c r="C19" s="67"/>
      <c r="D19" s="67"/>
      <c r="E19" s="67"/>
      <c r="F19" s="67"/>
      <c r="G19" s="66"/>
      <c r="H19" s="65"/>
    </row>
    <row r="20" spans="1:8" ht="15" customHeight="1">
      <c r="A20" s="49" t="s">
        <v>142</v>
      </c>
      <c r="B20" s="97"/>
      <c r="C20" s="97"/>
      <c r="D20" s="97"/>
      <c r="E20" s="67"/>
      <c r="F20" s="125" t="s">
        <v>250</v>
      </c>
      <c r="G20" s="69"/>
      <c r="H20" s="68"/>
    </row>
    <row r="21" spans="1:8" ht="9.75" customHeight="1">
      <c r="A21" s="49"/>
      <c r="B21" s="67"/>
      <c r="C21" s="67"/>
      <c r="D21" s="67"/>
      <c r="E21" s="67"/>
      <c r="F21" s="67"/>
      <c r="G21" s="66"/>
      <c r="H21" s="65"/>
    </row>
    <row r="22" spans="1:8" ht="15" customHeight="1">
      <c r="A22" s="49" t="s">
        <v>240</v>
      </c>
      <c r="B22" s="186"/>
      <c r="C22" s="186"/>
      <c r="D22" s="186"/>
      <c r="E22" s="186"/>
      <c r="F22" s="186"/>
      <c r="G22" s="26" t="s">
        <v>153</v>
      </c>
      <c r="H22" s="201"/>
    </row>
    <row r="23" spans="1:8" ht="15" customHeight="1">
      <c r="A23" s="63" t="s">
        <v>143</v>
      </c>
      <c r="B23" s="202">
        <v>0</v>
      </c>
      <c r="C23" s="202">
        <v>0</v>
      </c>
      <c r="D23" s="202">
        <v>0</v>
      </c>
      <c r="E23" s="202">
        <v>0</v>
      </c>
      <c r="F23" s="202">
        <v>0</v>
      </c>
      <c r="G23" s="190"/>
      <c r="H23" s="203">
        <v>0</v>
      </c>
    </row>
    <row r="24" spans="1:8" ht="9.75" customHeight="1">
      <c r="A24" s="63"/>
      <c r="B24" s="62"/>
      <c r="C24" s="62"/>
      <c r="D24" s="62"/>
      <c r="E24" s="62"/>
      <c r="F24" s="62"/>
      <c r="G24" s="62"/>
      <c r="H24" s="45"/>
    </row>
    <row r="25" spans="1:8" ht="13">
      <c r="A25" s="61" t="s">
        <v>144</v>
      </c>
      <c r="B25" s="53"/>
      <c r="C25" s="53"/>
      <c r="D25" s="53"/>
      <c r="E25" s="53"/>
      <c r="F25" s="53"/>
      <c r="G25" s="53"/>
      <c r="H25" s="45"/>
    </row>
    <row r="26" spans="1:8" ht="15" customHeight="1">
      <c r="A26" s="60" t="s">
        <v>145</v>
      </c>
      <c r="B26" s="214">
        <v>0</v>
      </c>
      <c r="C26" s="58" t="s">
        <v>249</v>
      </c>
      <c r="D26" s="53"/>
      <c r="E26" s="53"/>
      <c r="F26" s="53"/>
      <c r="G26" s="53"/>
      <c r="H26" s="45"/>
    </row>
    <row r="27" spans="1:8" s="22" customFormat="1" ht="8.15" customHeight="1" thickBot="1">
      <c r="A27" s="57"/>
      <c r="B27" s="55"/>
      <c r="C27" s="56"/>
      <c r="D27" s="55"/>
      <c r="E27" s="55"/>
      <c r="F27" s="55"/>
      <c r="G27" s="55"/>
      <c r="H27" s="54"/>
    </row>
    <row r="28" spans="1:8" ht="13.5" thickBot="1">
      <c r="A28" s="246" t="s">
        <v>155</v>
      </c>
      <c r="B28" s="240"/>
      <c r="C28" s="247"/>
      <c r="D28" s="247"/>
      <c r="E28" s="247"/>
      <c r="F28" s="247"/>
      <c r="G28" s="247"/>
      <c r="H28" s="248"/>
    </row>
    <row r="29" spans="1:8" s="22" customFormat="1" ht="8.15" customHeight="1">
      <c r="A29" s="18"/>
      <c r="B29" s="17"/>
      <c r="C29" s="17"/>
      <c r="D29" s="17"/>
      <c r="E29" s="17"/>
      <c r="F29" s="17"/>
      <c r="G29" s="17"/>
      <c r="H29" s="16"/>
    </row>
    <row r="30" spans="1:8" ht="15" customHeight="1">
      <c r="A30" s="15" t="s">
        <v>156</v>
      </c>
      <c r="B30" s="48"/>
      <c r="C30" s="147">
        <f>$B$12</f>
        <v>675</v>
      </c>
      <c r="D30" s="9"/>
      <c r="E30" s="53"/>
      <c r="F30" s="53"/>
      <c r="G30" s="53"/>
      <c r="H30" s="45"/>
    </row>
    <row r="31" spans="1:8" ht="15" customHeight="1">
      <c r="A31" s="15" t="s">
        <v>128</v>
      </c>
      <c r="B31" s="52" t="s">
        <v>131</v>
      </c>
      <c r="C31" s="148">
        <f>B23+C23+D23+E23+F23+H23</f>
        <v>0</v>
      </c>
      <c r="D31" s="50" t="s">
        <v>133</v>
      </c>
      <c r="E31" s="33"/>
      <c r="F31" s="33"/>
      <c r="G31" s="46"/>
      <c r="H31" s="45"/>
    </row>
    <row r="32" spans="1:8" ht="15" customHeight="1">
      <c r="A32" s="15" t="s">
        <v>129</v>
      </c>
      <c r="B32" s="51" t="s">
        <v>131</v>
      </c>
      <c r="C32" s="149">
        <f>$B$26</f>
        <v>0</v>
      </c>
      <c r="D32" s="50" t="s">
        <v>132</v>
      </c>
      <c r="E32" s="33"/>
      <c r="F32" s="33"/>
      <c r="G32" s="46"/>
      <c r="H32" s="45"/>
    </row>
    <row r="33" spans="1:19" ht="15" customHeight="1">
      <c r="A33" s="49" t="s">
        <v>130</v>
      </c>
      <c r="B33" s="48"/>
      <c r="C33" s="150">
        <f>C30-C31-C32</f>
        <v>675</v>
      </c>
      <c r="D33" s="33"/>
      <c r="E33" s="33"/>
      <c r="F33" s="33"/>
      <c r="G33" s="46"/>
      <c r="H33" s="45"/>
    </row>
    <row r="34" spans="1:19" ht="8.15" customHeight="1" thickBot="1">
      <c r="A34" s="15"/>
      <c r="B34" s="48"/>
      <c r="C34" s="47"/>
      <c r="D34" s="33"/>
      <c r="E34" s="33"/>
      <c r="F34" s="33"/>
      <c r="G34" s="46"/>
      <c r="H34" s="45"/>
    </row>
    <row r="35" spans="1:19" ht="13">
      <c r="A35" s="239" t="s">
        <v>157</v>
      </c>
      <c r="B35" s="240"/>
      <c r="C35" s="240"/>
      <c r="D35" s="240"/>
      <c r="E35" s="240"/>
      <c r="F35" s="240"/>
      <c r="G35" s="240"/>
      <c r="H35" s="241"/>
    </row>
    <row r="36" spans="1:19" ht="80.150000000000006" customHeight="1">
      <c r="A36" s="44"/>
      <c r="B36" s="250" t="s">
        <v>158</v>
      </c>
      <c r="C36" s="251"/>
      <c r="D36" s="171" t="s">
        <v>251</v>
      </c>
      <c r="E36" s="168" t="s">
        <v>233</v>
      </c>
      <c r="F36" s="124" t="s">
        <v>252</v>
      </c>
      <c r="G36" s="252" t="s">
        <v>253</v>
      </c>
      <c r="H36" s="253"/>
    </row>
    <row r="37" spans="1:19" ht="15" customHeight="1">
      <c r="A37" s="38">
        <v>1</v>
      </c>
      <c r="B37" s="254" t="s">
        <v>204</v>
      </c>
      <c r="C37" s="255"/>
      <c r="D37" s="205">
        <v>0</v>
      </c>
      <c r="E37" s="205">
        <v>950</v>
      </c>
      <c r="F37" s="206" t="s">
        <v>164</v>
      </c>
      <c r="G37" s="256">
        <v>0</v>
      </c>
      <c r="H37" s="257"/>
      <c r="I37" s="258"/>
      <c r="J37" s="259"/>
      <c r="K37" s="259"/>
    </row>
    <row r="38" spans="1:19" ht="15" customHeight="1">
      <c r="A38" s="38">
        <v>2</v>
      </c>
      <c r="B38" s="254"/>
      <c r="C38" s="255"/>
      <c r="D38" s="205">
        <v>0</v>
      </c>
      <c r="E38" s="205">
        <v>0</v>
      </c>
      <c r="F38" s="206"/>
      <c r="G38" s="256">
        <v>0</v>
      </c>
      <c r="H38" s="257"/>
      <c r="I38" s="258"/>
      <c r="J38" s="259"/>
      <c r="K38" s="259"/>
    </row>
    <row r="39" spans="1:19" ht="15" customHeight="1">
      <c r="A39" s="38">
        <v>3</v>
      </c>
      <c r="B39" s="254"/>
      <c r="C39" s="255"/>
      <c r="D39" s="205">
        <v>0</v>
      </c>
      <c r="E39" s="205">
        <v>0</v>
      </c>
      <c r="F39" s="206"/>
      <c r="G39" s="256">
        <v>0</v>
      </c>
      <c r="H39" s="257"/>
    </row>
    <row r="40" spans="1:19" ht="15" customHeight="1">
      <c r="A40" s="38">
        <v>4</v>
      </c>
      <c r="B40" s="254"/>
      <c r="C40" s="255"/>
      <c r="D40" s="205">
        <v>0</v>
      </c>
      <c r="E40" s="205">
        <v>0</v>
      </c>
      <c r="F40" s="206"/>
      <c r="G40" s="256">
        <v>0</v>
      </c>
      <c r="H40" s="257"/>
    </row>
    <row r="41" spans="1:19" ht="15" customHeight="1">
      <c r="A41" s="38">
        <v>5</v>
      </c>
      <c r="B41" s="254"/>
      <c r="C41" s="255"/>
      <c r="D41" s="205">
        <v>0</v>
      </c>
      <c r="E41" s="205">
        <v>0</v>
      </c>
      <c r="F41" s="206"/>
      <c r="G41" s="256">
        <v>0</v>
      </c>
      <c r="H41" s="257"/>
    </row>
    <row r="42" spans="1:19" ht="15" customHeight="1">
      <c r="A42" s="38">
        <v>6</v>
      </c>
      <c r="B42" s="254"/>
      <c r="C42" s="255"/>
      <c r="D42" s="205">
        <v>0</v>
      </c>
      <c r="E42" s="205">
        <v>0</v>
      </c>
      <c r="F42" s="206"/>
      <c r="G42" s="256">
        <v>0</v>
      </c>
      <c r="H42" s="257"/>
    </row>
    <row r="43" spans="1:19" ht="15" customHeight="1">
      <c r="A43" s="38">
        <v>7</v>
      </c>
      <c r="B43" s="254"/>
      <c r="C43" s="255"/>
      <c r="D43" s="205">
        <v>0</v>
      </c>
      <c r="E43" s="205">
        <v>0</v>
      </c>
      <c r="F43" s="206"/>
      <c r="G43" s="256">
        <v>0</v>
      </c>
      <c r="H43" s="257"/>
    </row>
    <row r="44" spans="1:19" ht="15" customHeight="1">
      <c r="A44" s="38">
        <v>8</v>
      </c>
      <c r="B44" s="260"/>
      <c r="C44" s="261"/>
      <c r="D44" s="207">
        <v>0</v>
      </c>
      <c r="E44" s="207">
        <v>0</v>
      </c>
      <c r="F44" s="208"/>
      <c r="G44" s="262">
        <v>0</v>
      </c>
      <c r="H44" s="263"/>
    </row>
    <row r="45" spans="1:19" ht="15" customHeight="1">
      <c r="A45" s="36"/>
      <c r="B45" s="264" t="s">
        <v>159</v>
      </c>
      <c r="C45" s="264"/>
      <c r="D45" s="264"/>
      <c r="E45" s="264"/>
      <c r="F45" s="264"/>
      <c r="G45" s="13" t="s">
        <v>28</v>
      </c>
      <c r="H45" s="34">
        <v>0</v>
      </c>
    </row>
    <row r="46" spans="1:19" ht="15" customHeight="1">
      <c r="A46" s="15" t="s">
        <v>159</v>
      </c>
      <c r="B46" s="33"/>
      <c r="C46" s="9"/>
      <c r="D46" s="158">
        <v>0</v>
      </c>
      <c r="E46" s="9"/>
      <c r="F46" s="9"/>
      <c r="G46" s="9"/>
      <c r="H46" s="5"/>
      <c r="L46" s="22"/>
      <c r="M46" s="22"/>
      <c r="N46" s="22"/>
      <c r="O46" s="22"/>
      <c r="P46" s="22"/>
      <c r="Q46" s="22"/>
      <c r="R46" s="22"/>
      <c r="S46" s="22"/>
    </row>
    <row r="47" spans="1:19" ht="15" customHeight="1">
      <c r="A47" s="15" t="s">
        <v>160</v>
      </c>
      <c r="B47" s="9"/>
      <c r="C47" s="32"/>
      <c r="D47" s="31">
        <v>0.3</v>
      </c>
      <c r="E47" s="9" t="s">
        <v>161</v>
      </c>
      <c r="F47" s="9"/>
      <c r="G47" s="9"/>
      <c r="H47" s="5"/>
    </row>
    <row r="48" spans="1:19" ht="15" customHeight="1">
      <c r="A48" s="10"/>
      <c r="B48" s="9"/>
      <c r="C48" s="13" t="s">
        <v>27</v>
      </c>
      <c r="D48" s="159">
        <v>0</v>
      </c>
      <c r="E48" s="9"/>
      <c r="F48" s="9"/>
      <c r="G48" s="9"/>
      <c r="H48" s="5"/>
    </row>
    <row r="49" spans="1:8" ht="8.15" customHeight="1" thickBot="1">
      <c r="A49" s="41"/>
      <c r="B49" s="40"/>
      <c r="C49" s="40"/>
      <c r="D49" s="3"/>
      <c r="E49" s="3"/>
      <c r="F49" s="3"/>
      <c r="G49" s="3"/>
      <c r="H49" s="2"/>
    </row>
    <row r="50" spans="1:8" ht="27" customHeight="1">
      <c r="A50" s="265" t="s">
        <v>254</v>
      </c>
      <c r="B50" s="266"/>
      <c r="C50" s="266"/>
      <c r="D50" s="266"/>
      <c r="E50" s="266"/>
      <c r="F50" s="266"/>
      <c r="G50" s="266"/>
      <c r="H50" s="267"/>
    </row>
    <row r="51" spans="1:8" ht="14.25" customHeight="1">
      <c r="A51" s="39"/>
      <c r="B51" s="250" t="s">
        <v>158</v>
      </c>
      <c r="C51" s="251"/>
      <c r="D51" s="124" t="s">
        <v>162</v>
      </c>
      <c r="E51" s="268" t="s">
        <v>163</v>
      </c>
      <c r="F51" s="269"/>
      <c r="G51" s="9"/>
      <c r="H51" s="5"/>
    </row>
    <row r="52" spans="1:8" ht="15" customHeight="1">
      <c r="A52" s="38">
        <v>1</v>
      </c>
      <c r="B52" s="270" t="s">
        <v>204</v>
      </c>
      <c r="C52" s="271"/>
      <c r="D52" s="209" t="s">
        <v>208</v>
      </c>
      <c r="E52" s="272">
        <v>390</v>
      </c>
      <c r="F52" s="273"/>
      <c r="G52" s="9"/>
      <c r="H52" s="5"/>
    </row>
    <row r="53" spans="1:8" ht="15" customHeight="1">
      <c r="A53" s="38">
        <v>2</v>
      </c>
      <c r="B53" s="270" t="s">
        <v>194</v>
      </c>
      <c r="C53" s="271"/>
      <c r="D53" s="209"/>
      <c r="E53" s="272">
        <v>0</v>
      </c>
      <c r="F53" s="273"/>
      <c r="G53" s="9"/>
      <c r="H53" s="5"/>
    </row>
    <row r="54" spans="1:8" ht="15" customHeight="1">
      <c r="A54" s="38">
        <v>3</v>
      </c>
      <c r="B54" s="270" t="s">
        <v>194</v>
      </c>
      <c r="C54" s="271"/>
      <c r="D54" s="209"/>
      <c r="E54" s="272">
        <v>0</v>
      </c>
      <c r="F54" s="273"/>
      <c r="G54" s="9"/>
      <c r="H54" s="5"/>
    </row>
    <row r="55" spans="1:8" ht="15" customHeight="1">
      <c r="A55" s="38">
        <v>4</v>
      </c>
      <c r="B55" s="270" t="s">
        <v>194</v>
      </c>
      <c r="C55" s="271"/>
      <c r="D55" s="209"/>
      <c r="E55" s="272">
        <v>0</v>
      </c>
      <c r="F55" s="273"/>
      <c r="G55" s="9"/>
      <c r="H55" s="5"/>
    </row>
    <row r="56" spans="1:8" ht="15" customHeight="1">
      <c r="A56" s="38">
        <v>5</v>
      </c>
      <c r="B56" s="270" t="s">
        <v>194</v>
      </c>
      <c r="C56" s="271"/>
      <c r="D56" s="209"/>
      <c r="E56" s="272">
        <v>0</v>
      </c>
      <c r="F56" s="273"/>
      <c r="G56" s="9"/>
      <c r="H56" s="5"/>
    </row>
    <row r="57" spans="1:8" ht="15" customHeight="1">
      <c r="A57" s="38">
        <v>6</v>
      </c>
      <c r="B57" s="270" t="s">
        <v>194</v>
      </c>
      <c r="C57" s="271"/>
      <c r="D57" s="209"/>
      <c r="E57" s="272">
        <v>0</v>
      </c>
      <c r="F57" s="273"/>
      <c r="G57" s="9"/>
      <c r="H57" s="5"/>
    </row>
    <row r="58" spans="1:8" ht="15" customHeight="1">
      <c r="A58" s="38">
        <v>7</v>
      </c>
      <c r="B58" s="270" t="s">
        <v>194</v>
      </c>
      <c r="C58" s="271"/>
      <c r="D58" s="209"/>
      <c r="E58" s="272">
        <v>0</v>
      </c>
      <c r="F58" s="273"/>
      <c r="G58" s="9"/>
      <c r="H58" s="5"/>
    </row>
    <row r="59" spans="1:8" ht="15" customHeight="1">
      <c r="A59" s="36">
        <v>8</v>
      </c>
      <c r="B59" s="275" t="s">
        <v>194</v>
      </c>
      <c r="C59" s="276"/>
      <c r="D59" s="210"/>
      <c r="E59" s="277">
        <v>0</v>
      </c>
      <c r="F59" s="278"/>
      <c r="G59" s="9"/>
      <c r="H59" s="5"/>
    </row>
    <row r="60" spans="1:8" ht="15" customHeight="1">
      <c r="A60" s="30"/>
      <c r="B60" s="135"/>
      <c r="C60" s="176"/>
      <c r="D60" s="172" t="s">
        <v>236</v>
      </c>
      <c r="E60" s="13" t="s">
        <v>26</v>
      </c>
      <c r="F60" s="129">
        <f>SUM(E52:F59)</f>
        <v>390</v>
      </c>
      <c r="G60" s="9"/>
      <c r="H60" s="5"/>
    </row>
    <row r="61" spans="1:8" ht="15" customHeight="1">
      <c r="A61" s="30"/>
      <c r="B61" s="172"/>
      <c r="C61" s="172"/>
      <c r="D61" s="172"/>
      <c r="E61" s="9"/>
      <c r="F61" s="172"/>
      <c r="G61" s="9"/>
      <c r="H61" s="5"/>
    </row>
    <row r="62" spans="1:8" ht="15" customHeight="1">
      <c r="A62" s="279" t="s">
        <v>235</v>
      </c>
      <c r="B62" s="280"/>
      <c r="C62" s="177"/>
      <c r="D62" s="177"/>
      <c r="E62" s="97"/>
      <c r="F62" s="177"/>
      <c r="G62" s="143"/>
      <c r="H62" s="94"/>
    </row>
    <row r="63" spans="1:8" ht="24.75" customHeight="1">
      <c r="A63" s="279"/>
      <c r="B63" s="280"/>
      <c r="C63" s="177"/>
      <c r="D63" s="177"/>
      <c r="E63" s="97"/>
      <c r="F63" s="177"/>
      <c r="G63" s="97"/>
      <c r="H63" s="94"/>
    </row>
    <row r="64" spans="1:8" ht="15" customHeight="1">
      <c r="A64" s="30"/>
      <c r="B64" s="172"/>
      <c r="C64" s="172"/>
      <c r="D64" s="172"/>
      <c r="E64" s="9"/>
      <c r="F64" s="172"/>
      <c r="G64" s="9"/>
      <c r="H64" s="5"/>
    </row>
    <row r="65" spans="1:8" ht="15" customHeight="1">
      <c r="A65" s="74"/>
      <c r="B65" s="140" t="s">
        <v>234</v>
      </c>
      <c r="C65" s="172" t="s">
        <v>26</v>
      </c>
      <c r="D65" s="178">
        <f>F60</f>
        <v>390</v>
      </c>
      <c r="E65" s="9"/>
      <c r="F65" s="8"/>
      <c r="G65" s="172"/>
      <c r="H65" s="179"/>
    </row>
    <row r="66" spans="1:8" ht="15" customHeight="1">
      <c r="A66" s="74"/>
      <c r="B66" s="140" t="s">
        <v>237</v>
      </c>
      <c r="C66" s="12" t="s">
        <v>131</v>
      </c>
      <c r="D66" s="180">
        <v>39</v>
      </c>
      <c r="E66" s="53"/>
      <c r="F66" s="140"/>
      <c r="G66" s="12"/>
      <c r="H66" s="181"/>
    </row>
    <row r="67" spans="1:8" ht="7.5" customHeight="1">
      <c r="A67" s="10"/>
      <c r="B67" s="8"/>
      <c r="C67" s="12"/>
      <c r="D67" s="138"/>
      <c r="E67" s="24"/>
      <c r="F67" s="9"/>
      <c r="G67" s="9"/>
      <c r="H67" s="5"/>
    </row>
    <row r="68" spans="1:8" ht="15" customHeight="1">
      <c r="A68" s="8" t="s">
        <v>169</v>
      </c>
      <c r="B68" s="142"/>
      <c r="C68" s="12" t="s">
        <v>131</v>
      </c>
      <c r="D68" s="211">
        <v>0</v>
      </c>
      <c r="E68" s="66" t="s">
        <v>194</v>
      </c>
      <c r="F68" s="140"/>
      <c r="G68" s="12"/>
      <c r="H68" s="181"/>
    </row>
    <row r="69" spans="1:8" ht="33.75" customHeight="1">
      <c r="A69" s="279" t="s">
        <v>238</v>
      </c>
      <c r="B69" s="280"/>
      <c r="C69" s="172" t="s">
        <v>25</v>
      </c>
      <c r="D69" s="178">
        <f>D65-D66</f>
        <v>351</v>
      </c>
      <c r="E69" s="9"/>
      <c r="F69" s="9"/>
      <c r="G69" s="172"/>
      <c r="H69" s="179"/>
    </row>
    <row r="70" spans="1:8" ht="7.5" customHeight="1" thickBot="1">
      <c r="A70" s="4"/>
      <c r="B70" s="29"/>
      <c r="C70" s="182"/>
      <c r="D70" s="183"/>
      <c r="E70" s="3"/>
      <c r="F70" s="3"/>
      <c r="G70" s="28"/>
      <c r="H70" s="2"/>
    </row>
    <row r="71" spans="1:8" ht="13.5" thickBot="1">
      <c r="A71" s="281" t="s">
        <v>165</v>
      </c>
      <c r="B71" s="282"/>
      <c r="C71" s="282"/>
      <c r="D71" s="282"/>
      <c r="E71" s="282"/>
      <c r="F71" s="282"/>
      <c r="G71" s="282"/>
      <c r="H71" s="283"/>
    </row>
    <row r="72" spans="1:8" ht="7.5" customHeight="1">
      <c r="A72" s="10"/>
      <c r="B72" s="27"/>
      <c r="C72" s="26"/>
      <c r="D72" s="25"/>
      <c r="E72" s="125"/>
      <c r="F72" s="125"/>
      <c r="G72" s="125"/>
      <c r="H72" s="126"/>
    </row>
    <row r="73" spans="1:8" ht="15" customHeight="1">
      <c r="A73" s="10" t="s">
        <v>174</v>
      </c>
      <c r="B73" s="27"/>
      <c r="C73" s="26" t="s">
        <v>47</v>
      </c>
      <c r="D73" s="160">
        <f>D48+D69</f>
        <v>351</v>
      </c>
      <c r="E73" s="284" t="s">
        <v>194</v>
      </c>
      <c r="F73" s="284"/>
      <c r="G73" s="284"/>
      <c r="H73" s="126"/>
    </row>
    <row r="74" spans="1:8" ht="15" customHeight="1">
      <c r="A74" s="132" t="s">
        <v>172</v>
      </c>
      <c r="B74" s="133"/>
      <c r="C74" s="133"/>
      <c r="D74" s="137"/>
      <c r="E74" s="284"/>
      <c r="F74" s="284"/>
      <c r="G74" s="284"/>
      <c r="H74" s="134"/>
    </row>
    <row r="75" spans="1:8" ht="15" customHeight="1">
      <c r="A75" s="10" t="s">
        <v>173</v>
      </c>
      <c r="B75" s="8" t="s">
        <v>166</v>
      </c>
      <c r="C75" s="12" t="s">
        <v>131</v>
      </c>
      <c r="D75" s="191">
        <v>73</v>
      </c>
      <c r="E75" s="24" t="s">
        <v>23</v>
      </c>
      <c r="F75" s="9"/>
      <c r="G75" s="9"/>
      <c r="H75" s="5"/>
    </row>
    <row r="76" spans="1:8" ht="15" customHeight="1">
      <c r="A76" s="10"/>
      <c r="B76" s="8" t="s">
        <v>167</v>
      </c>
      <c r="C76" s="12" t="s">
        <v>131</v>
      </c>
      <c r="D76" s="191">
        <v>0</v>
      </c>
      <c r="E76" s="24" t="s">
        <v>21</v>
      </c>
      <c r="F76" s="9"/>
      <c r="G76" s="9"/>
      <c r="H76" s="5"/>
    </row>
    <row r="77" spans="1:8" ht="7.5" customHeight="1">
      <c r="A77" s="10"/>
      <c r="B77" s="8"/>
      <c r="C77" s="12"/>
      <c r="D77" s="138"/>
      <c r="E77" s="24"/>
      <c r="F77" s="9"/>
      <c r="G77" s="9"/>
      <c r="H77" s="5"/>
    </row>
    <row r="78" spans="1:8" ht="15" customHeight="1">
      <c r="A78" s="10" t="s">
        <v>171</v>
      </c>
      <c r="B78" s="8" t="s">
        <v>168</v>
      </c>
      <c r="C78" s="12" t="s">
        <v>20</v>
      </c>
      <c r="D78" s="192">
        <v>39</v>
      </c>
      <c r="E78" s="24" t="s">
        <v>19</v>
      </c>
      <c r="F78" s="9"/>
      <c r="G78" s="9"/>
      <c r="H78" s="5"/>
    </row>
    <row r="79" spans="1:8" ht="15" customHeight="1">
      <c r="A79" s="14" t="s">
        <v>170</v>
      </c>
      <c r="B79" s="9"/>
      <c r="C79" s="13" t="s">
        <v>18</v>
      </c>
      <c r="D79" s="136">
        <f>D73-D75+D78</f>
        <v>317</v>
      </c>
      <c r="E79" s="9"/>
      <c r="F79" s="9"/>
      <c r="G79" s="9"/>
      <c r="H79" s="5"/>
    </row>
    <row r="80" spans="1:8" ht="13" thickBot="1">
      <c r="A80" s="4"/>
      <c r="B80" s="3"/>
      <c r="C80" s="23"/>
      <c r="D80" s="3"/>
      <c r="E80" s="3"/>
      <c r="F80" s="3"/>
      <c r="G80" s="3"/>
      <c r="H80" s="2"/>
    </row>
    <row r="81" spans="1:8" ht="13.5" thickBot="1">
      <c r="A81" s="246" t="s">
        <v>175</v>
      </c>
      <c r="B81" s="247"/>
      <c r="C81" s="247"/>
      <c r="D81" s="247"/>
      <c r="E81" s="247"/>
      <c r="F81" s="247"/>
      <c r="G81" s="247"/>
      <c r="H81" s="248"/>
    </row>
    <row r="82" spans="1:8" s="22" customFormat="1" ht="7.5" customHeight="1">
      <c r="A82" s="18"/>
      <c r="B82" s="17"/>
      <c r="C82" s="17"/>
      <c r="D82" s="17"/>
      <c r="E82" s="17"/>
      <c r="F82" s="17"/>
      <c r="G82" s="17"/>
      <c r="H82" s="16"/>
    </row>
    <row r="83" spans="1:8" ht="15" customHeight="1">
      <c r="A83" s="14" t="s">
        <v>176</v>
      </c>
      <c r="B83" s="9"/>
      <c r="C83" s="13" t="s">
        <v>17</v>
      </c>
      <c r="D83" s="151">
        <f>$B$12*0.25</f>
        <v>168.75</v>
      </c>
      <c r="F83" s="9"/>
      <c r="G83" s="9"/>
      <c r="H83" s="5"/>
    </row>
    <row r="84" spans="1:8" ht="7.5" customHeight="1" thickBot="1">
      <c r="A84" s="10"/>
      <c r="B84" s="9"/>
      <c r="C84" s="9"/>
      <c r="D84" s="9"/>
      <c r="E84" s="9"/>
      <c r="F84" s="9"/>
      <c r="G84" s="9"/>
      <c r="H84" s="5"/>
    </row>
    <row r="85" spans="1:8" ht="13.5" thickBot="1">
      <c r="A85" s="246" t="s">
        <v>177</v>
      </c>
      <c r="B85" s="247"/>
      <c r="C85" s="247"/>
      <c r="D85" s="247"/>
      <c r="E85" s="247"/>
      <c r="F85" s="247"/>
      <c r="G85" s="247"/>
      <c r="H85" s="248"/>
    </row>
    <row r="86" spans="1:8" s="22" customFormat="1" ht="13">
      <c r="A86" s="18"/>
      <c r="B86" s="17"/>
      <c r="C86" s="17"/>
      <c r="D86" s="17"/>
      <c r="E86" s="17"/>
      <c r="F86" s="17"/>
      <c r="G86" s="17"/>
      <c r="H86" s="16"/>
    </row>
    <row r="87" spans="1:8">
      <c r="A87" s="10" t="s">
        <v>130</v>
      </c>
      <c r="B87" s="9"/>
      <c r="C87" s="9"/>
      <c r="D87" s="147">
        <f>C33</f>
        <v>675</v>
      </c>
      <c r="E87" s="9"/>
      <c r="F87" s="9"/>
      <c r="G87" s="9"/>
      <c r="H87" s="5"/>
    </row>
    <row r="88" spans="1:8">
      <c r="A88" s="10" t="s">
        <v>178</v>
      </c>
      <c r="B88" s="9"/>
      <c r="C88" s="12" t="s">
        <v>131</v>
      </c>
      <c r="D88" s="147">
        <f>D79</f>
        <v>317</v>
      </c>
      <c r="E88" s="21" t="s">
        <v>179</v>
      </c>
      <c r="F88" s="9"/>
      <c r="G88" s="9"/>
      <c r="H88" s="5"/>
    </row>
    <row r="89" spans="1:8" ht="13">
      <c r="A89" s="152" t="s">
        <v>180</v>
      </c>
      <c r="B89" s="153"/>
      <c r="C89" s="12" t="s">
        <v>131</v>
      </c>
      <c r="D89" s="212">
        <v>0</v>
      </c>
      <c r="E89" s="21" t="s">
        <v>181</v>
      </c>
      <c r="F89" s="9"/>
      <c r="G89" s="9"/>
      <c r="H89" s="5"/>
    </row>
    <row r="90" spans="1:8" ht="13">
      <c r="A90" s="14" t="s">
        <v>182</v>
      </c>
      <c r="B90" s="9"/>
      <c r="C90" s="13" t="s">
        <v>16</v>
      </c>
      <c r="D90" s="155">
        <f>D87-D88</f>
        <v>358</v>
      </c>
      <c r="E90" s="21" t="s">
        <v>183</v>
      </c>
      <c r="F90" s="9"/>
      <c r="G90" s="9"/>
      <c r="H90" s="5"/>
    </row>
    <row r="91" spans="1:8" ht="13.5" thickBot="1">
      <c r="A91" s="14"/>
      <c r="B91" s="9"/>
      <c r="C91" s="8"/>
      <c r="D91" s="20"/>
      <c r="E91" s="19"/>
      <c r="F91" s="9"/>
      <c r="G91" s="9"/>
      <c r="H91" s="5"/>
    </row>
    <row r="92" spans="1:8" ht="13.5" thickBot="1">
      <c r="A92" s="246" t="s">
        <v>184</v>
      </c>
      <c r="B92" s="247"/>
      <c r="C92" s="247"/>
      <c r="D92" s="247"/>
      <c r="E92" s="247"/>
      <c r="F92" s="247"/>
      <c r="G92" s="247"/>
      <c r="H92" s="248"/>
    </row>
    <row r="93" spans="1:8" ht="7.5" customHeight="1">
      <c r="A93" s="18"/>
      <c r="B93" s="17"/>
      <c r="C93" s="17"/>
      <c r="D93" s="17"/>
      <c r="E93" s="17"/>
      <c r="F93" s="17"/>
      <c r="G93" s="17"/>
      <c r="H93" s="16"/>
    </row>
    <row r="94" spans="1:8" ht="15" customHeight="1">
      <c r="A94" s="10" t="s">
        <v>156</v>
      </c>
      <c r="B94" s="9"/>
      <c r="C94" s="9"/>
      <c r="D94" s="11">
        <f>B12</f>
        <v>675</v>
      </c>
      <c r="E94" s="9"/>
      <c r="F94" s="9"/>
      <c r="G94" s="9"/>
      <c r="H94" s="5"/>
    </row>
    <row r="95" spans="1:8" ht="15" customHeight="1">
      <c r="A95" s="15" t="s">
        <v>185</v>
      </c>
      <c r="B95" s="9"/>
      <c r="C95" s="12" t="s">
        <v>131</v>
      </c>
      <c r="D95" s="11">
        <v>0</v>
      </c>
      <c r="E95" s="9"/>
      <c r="F95" s="9"/>
      <c r="G95" s="9"/>
      <c r="H95" s="5"/>
    </row>
    <row r="96" spans="1:8" ht="15" customHeight="1">
      <c r="A96" s="10" t="s">
        <v>186</v>
      </c>
      <c r="B96" s="9"/>
      <c r="C96" s="12" t="s">
        <v>131</v>
      </c>
      <c r="D96" s="156">
        <f>D90</f>
        <v>358</v>
      </c>
      <c r="E96" s="9"/>
      <c r="F96" s="9"/>
      <c r="G96" s="9"/>
      <c r="H96" s="5"/>
    </row>
    <row r="97" spans="1:8" ht="15" customHeight="1">
      <c r="A97" s="14" t="s">
        <v>187</v>
      </c>
      <c r="B97" s="9"/>
      <c r="C97" s="13" t="s">
        <v>15</v>
      </c>
      <c r="D97" s="157">
        <f>D94-D96</f>
        <v>317</v>
      </c>
      <c r="E97" s="21" t="s">
        <v>183</v>
      </c>
      <c r="F97" s="9"/>
      <c r="G97" s="9"/>
      <c r="H97" s="5"/>
    </row>
    <row r="98" spans="1:8" ht="9.75" customHeight="1">
      <c r="A98" s="10"/>
      <c r="B98" s="9"/>
      <c r="C98" s="12"/>
      <c r="D98" s="11"/>
      <c r="E98" s="9"/>
      <c r="F98" s="9"/>
      <c r="G98" s="9"/>
      <c r="H98" s="5"/>
    </row>
    <row r="99" spans="1:8" ht="15" customHeight="1">
      <c r="A99" s="10" t="s">
        <v>188</v>
      </c>
      <c r="B99" s="274" t="s">
        <v>231</v>
      </c>
      <c r="C99" s="274"/>
      <c r="D99" s="9"/>
      <c r="E99" s="8" t="s">
        <v>189</v>
      </c>
      <c r="F99" s="213">
        <v>44057</v>
      </c>
      <c r="G99" s="6"/>
      <c r="H99" s="5"/>
    </row>
    <row r="100" spans="1:8" ht="9.75" customHeight="1">
      <c r="A100" s="10"/>
      <c r="B100" s="9"/>
      <c r="C100" s="9"/>
      <c r="D100" s="9"/>
      <c r="E100" s="8"/>
      <c r="F100" s="9"/>
      <c r="G100" s="6"/>
      <c r="H100" s="5"/>
    </row>
    <row r="101" spans="1:8" ht="15" customHeight="1">
      <c r="A101" s="10" t="s">
        <v>190</v>
      </c>
      <c r="B101" s="274" t="s">
        <v>232</v>
      </c>
      <c r="C101" s="274"/>
      <c r="D101" s="9"/>
      <c r="E101" s="8" t="s">
        <v>189</v>
      </c>
      <c r="F101" s="213">
        <v>44057</v>
      </c>
      <c r="G101" s="6"/>
      <c r="H101" s="5"/>
    </row>
    <row r="102" spans="1:8" ht="9.75" customHeight="1" thickBot="1">
      <c r="A102" s="4"/>
      <c r="B102" s="3"/>
      <c r="C102" s="3"/>
      <c r="D102" s="3"/>
      <c r="E102" s="3"/>
      <c r="F102" s="3"/>
      <c r="G102" s="3"/>
      <c r="H102" s="2"/>
    </row>
  </sheetData>
  <sheetProtection algorithmName="SHA-512" hashValue="1jh+gqDUwx5+fYKV6sM6RWlJdiIsIHGCPlarTyPq6AvoI7w7B1tYQ69KP71r/O4jOWYNYR9QsBolH50YhfDj1w==" saltValue="6ukUKv3Io7Oj826gOm2Ajg==" spinCount="100000" sheet="1" selectLockedCells="1"/>
  <mergeCells count="54">
    <mergeCell ref="A85:H85"/>
    <mergeCell ref="A92:H92"/>
    <mergeCell ref="B99:C99"/>
    <mergeCell ref="B101:C101"/>
    <mergeCell ref="B59:C59"/>
    <mergeCell ref="E59:F59"/>
    <mergeCell ref="A62:B63"/>
    <mergeCell ref="A71:H71"/>
    <mergeCell ref="E73:G74"/>
    <mergeCell ref="A81:H81"/>
    <mergeCell ref="A69:B69"/>
    <mergeCell ref="B56:C56"/>
    <mergeCell ref="E56:F56"/>
    <mergeCell ref="B57:C57"/>
    <mergeCell ref="E57:F57"/>
    <mergeCell ref="B58:C58"/>
    <mergeCell ref="E58:F58"/>
    <mergeCell ref="B53:C53"/>
    <mergeCell ref="E53:F53"/>
    <mergeCell ref="B54:C54"/>
    <mergeCell ref="E54:F54"/>
    <mergeCell ref="B55:C55"/>
    <mergeCell ref="E55:F55"/>
    <mergeCell ref="B45:F45"/>
    <mergeCell ref="A50:H50"/>
    <mergeCell ref="B51:C51"/>
    <mergeCell ref="E51:F51"/>
    <mergeCell ref="B52:C52"/>
    <mergeCell ref="E52:F52"/>
    <mergeCell ref="B42:C42"/>
    <mergeCell ref="G42:H42"/>
    <mergeCell ref="B43:C43"/>
    <mergeCell ref="G43:H43"/>
    <mergeCell ref="B44:C44"/>
    <mergeCell ref="G44:H44"/>
    <mergeCell ref="B39:C39"/>
    <mergeCell ref="G39:H39"/>
    <mergeCell ref="B40:C40"/>
    <mergeCell ref="G40:H40"/>
    <mergeCell ref="B41:C41"/>
    <mergeCell ref="G41:H41"/>
    <mergeCell ref="B36:C36"/>
    <mergeCell ref="G36:H36"/>
    <mergeCell ref="B37:C37"/>
    <mergeCell ref="G37:H37"/>
    <mergeCell ref="I37:K38"/>
    <mergeCell ref="B38:C38"/>
    <mergeCell ref="G38:H38"/>
    <mergeCell ref="A35:H35"/>
    <mergeCell ref="A1:H1"/>
    <mergeCell ref="C2:D2"/>
    <mergeCell ref="A6:H6"/>
    <mergeCell ref="C7:F7"/>
    <mergeCell ref="A28:H28"/>
  </mergeCells>
  <dataValidations count="2">
    <dataValidation type="decimal" allowBlank="1" showInputMessage="1" showErrorMessage="1" promptTitle="Must be between 25% and 30%" sqref="H12">
      <formula1>0.25</formula1>
      <formula2>0.3</formula2>
    </dataValidation>
    <dataValidation type="list" allowBlank="1" showInputMessage="1" showErrorMessage="1" sqref="F37:F44">
      <formula1>"Oui, Non, N/A"</formula1>
    </dataValidation>
  </dataValidations>
  <printOptions horizontalCentered="1"/>
  <pageMargins left="0.25" right="0.25" top="0.75" bottom="0.75" header="0.3" footer="0.3"/>
  <pageSetup scale="68" fitToHeight="0" orientation="portrait" r:id="rId1"/>
  <headerFooter differentFirst="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1</xdr:col>
                    <xdr:colOff>19050</xdr:colOff>
                    <xdr:row>13</xdr:row>
                    <xdr:rowOff>0</xdr:rowOff>
                  </from>
                  <to>
                    <xdr:col>2</xdr:col>
                    <xdr:colOff>107950</xdr:colOff>
                    <xdr:row>14</xdr:row>
                    <xdr:rowOff>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1</xdr:col>
                    <xdr:colOff>31750</xdr:colOff>
                    <xdr:row>17</xdr:row>
                    <xdr:rowOff>0</xdr:rowOff>
                  </from>
                  <to>
                    <xdr:col>2</xdr:col>
                    <xdr:colOff>50800</xdr:colOff>
                    <xdr:row>18</xdr:row>
                    <xdr:rowOff>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2</xdr:col>
                    <xdr:colOff>31750</xdr:colOff>
                    <xdr:row>17</xdr:row>
                    <xdr:rowOff>12700</xdr:rowOff>
                  </from>
                  <to>
                    <xdr:col>2</xdr:col>
                    <xdr:colOff>1009650</xdr:colOff>
                    <xdr:row>18</xdr:row>
                    <xdr:rowOff>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1</xdr:col>
                    <xdr:colOff>31750</xdr:colOff>
                    <xdr:row>2</xdr:row>
                    <xdr:rowOff>88900</xdr:rowOff>
                  </from>
                  <to>
                    <xdr:col>1</xdr:col>
                    <xdr:colOff>946150</xdr:colOff>
                    <xdr:row>3</xdr:row>
                    <xdr:rowOff>171450</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1</xdr:col>
                    <xdr:colOff>800100</xdr:colOff>
                    <xdr:row>2</xdr:row>
                    <xdr:rowOff>88900</xdr:rowOff>
                  </from>
                  <to>
                    <xdr:col>3</xdr:col>
                    <xdr:colOff>19050</xdr:colOff>
                    <xdr:row>4</xdr:row>
                    <xdr:rowOff>12700</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3</xdr:col>
                    <xdr:colOff>12700</xdr:colOff>
                    <xdr:row>2</xdr:row>
                    <xdr:rowOff>88900</xdr:rowOff>
                  </from>
                  <to>
                    <xdr:col>3</xdr:col>
                    <xdr:colOff>1123950</xdr:colOff>
                    <xdr:row>4</xdr:row>
                    <xdr:rowOff>0</xdr:rowOff>
                  </to>
                </anchor>
              </controlPr>
            </control>
          </mc:Choice>
        </mc:AlternateContent>
        <mc:AlternateContent xmlns:mc="http://schemas.openxmlformats.org/markup-compatibility/2006">
          <mc:Choice Requires="x14">
            <control shapeId="25607" r:id="rId10" name="Check Box 7">
              <controlPr defaultSize="0" autoFill="0" autoLine="0" autoPict="0">
                <anchor moveWithCells="1">
                  <from>
                    <xdr:col>1</xdr:col>
                    <xdr:colOff>927100</xdr:colOff>
                    <xdr:row>12</xdr:row>
                    <xdr:rowOff>114300</xdr:rowOff>
                  </from>
                  <to>
                    <xdr:col>2</xdr:col>
                    <xdr:colOff>812800</xdr:colOff>
                    <xdr:row>14</xdr:row>
                    <xdr:rowOff>0</xdr:rowOff>
                  </to>
                </anchor>
              </controlPr>
            </control>
          </mc:Choice>
        </mc:AlternateContent>
        <mc:AlternateContent xmlns:mc="http://schemas.openxmlformats.org/markup-compatibility/2006">
          <mc:Choice Requires="x14">
            <control shapeId="25608" r:id="rId11" name="Check Box 8">
              <controlPr defaultSize="0" autoFill="0" autoLine="0" autoPict="0">
                <anchor moveWithCells="1">
                  <from>
                    <xdr:col>2</xdr:col>
                    <xdr:colOff>895350</xdr:colOff>
                    <xdr:row>13</xdr:row>
                    <xdr:rowOff>0</xdr:rowOff>
                  </from>
                  <to>
                    <xdr:col>3</xdr:col>
                    <xdr:colOff>984250</xdr:colOff>
                    <xdr:row>14</xdr:row>
                    <xdr:rowOff>0</xdr:rowOff>
                  </to>
                </anchor>
              </controlPr>
            </control>
          </mc:Choice>
        </mc:AlternateContent>
        <mc:AlternateContent xmlns:mc="http://schemas.openxmlformats.org/markup-compatibility/2006">
          <mc:Choice Requires="x14">
            <control shapeId="25609" r:id="rId12" name="Check Box 9">
              <controlPr defaultSize="0" autoFill="0" autoLine="0" autoPict="0">
                <anchor moveWithCells="1">
                  <from>
                    <xdr:col>3</xdr:col>
                    <xdr:colOff>1079500</xdr:colOff>
                    <xdr:row>13</xdr:row>
                    <xdr:rowOff>0</xdr:rowOff>
                  </from>
                  <to>
                    <xdr:col>4</xdr:col>
                    <xdr:colOff>812800</xdr:colOff>
                    <xdr:row>14</xdr:row>
                    <xdr:rowOff>0</xdr:rowOff>
                  </to>
                </anchor>
              </controlPr>
            </control>
          </mc:Choice>
        </mc:AlternateContent>
        <mc:AlternateContent xmlns:mc="http://schemas.openxmlformats.org/markup-compatibility/2006">
          <mc:Choice Requires="x14">
            <control shapeId="25610" r:id="rId13" name="Check Box 10">
              <controlPr defaultSize="0" autoFill="0" autoLine="0" autoPict="0">
                <anchor moveWithCells="1">
                  <from>
                    <xdr:col>4</xdr:col>
                    <xdr:colOff>895350</xdr:colOff>
                    <xdr:row>13</xdr:row>
                    <xdr:rowOff>0</xdr:rowOff>
                  </from>
                  <to>
                    <xdr:col>5</xdr:col>
                    <xdr:colOff>781050</xdr:colOff>
                    <xdr:row>14</xdr:row>
                    <xdr:rowOff>0</xdr:rowOff>
                  </to>
                </anchor>
              </controlPr>
            </control>
          </mc:Choice>
        </mc:AlternateContent>
        <mc:AlternateContent xmlns:mc="http://schemas.openxmlformats.org/markup-compatibility/2006">
          <mc:Choice Requires="x14">
            <control shapeId="25611" r:id="rId14" name="Check Box 11">
              <controlPr defaultSize="0" autoFill="0" autoLine="0" autoPict="0">
                <anchor moveWithCells="1">
                  <from>
                    <xdr:col>6</xdr:col>
                    <xdr:colOff>31750</xdr:colOff>
                    <xdr:row>19</xdr:row>
                    <xdr:rowOff>0</xdr:rowOff>
                  </from>
                  <to>
                    <xdr:col>6</xdr:col>
                    <xdr:colOff>793750</xdr:colOff>
                    <xdr:row>19</xdr:row>
                    <xdr:rowOff>184150</xdr:rowOff>
                  </to>
                </anchor>
              </controlPr>
            </control>
          </mc:Choice>
        </mc:AlternateContent>
        <mc:AlternateContent xmlns:mc="http://schemas.openxmlformats.org/markup-compatibility/2006">
          <mc:Choice Requires="x14">
            <control shapeId="25612" r:id="rId15" name="Check Box 12">
              <controlPr defaultSize="0" autoFill="0" autoLine="0" autoPict="0">
                <anchor moveWithCells="1">
                  <from>
                    <xdr:col>7</xdr:col>
                    <xdr:colOff>31750</xdr:colOff>
                    <xdr:row>19</xdr:row>
                    <xdr:rowOff>0</xdr:rowOff>
                  </from>
                  <to>
                    <xdr:col>8</xdr:col>
                    <xdr:colOff>76200</xdr:colOff>
                    <xdr:row>20</xdr:row>
                    <xdr:rowOff>12700</xdr:rowOff>
                  </to>
                </anchor>
              </controlPr>
            </control>
          </mc:Choice>
        </mc:AlternateContent>
        <mc:AlternateContent xmlns:mc="http://schemas.openxmlformats.org/markup-compatibility/2006">
          <mc:Choice Requires="x14">
            <control shapeId="25613" r:id="rId16" name="Check Box 13">
              <controlPr defaultSize="0" autoFill="0" autoLine="0" autoPict="0">
                <anchor moveWithCells="1">
                  <from>
                    <xdr:col>1</xdr:col>
                    <xdr:colOff>31750</xdr:colOff>
                    <xdr:row>19</xdr:row>
                    <xdr:rowOff>0</xdr:rowOff>
                  </from>
                  <to>
                    <xdr:col>1</xdr:col>
                    <xdr:colOff>793750</xdr:colOff>
                    <xdr:row>19</xdr:row>
                    <xdr:rowOff>184150</xdr:rowOff>
                  </to>
                </anchor>
              </controlPr>
            </control>
          </mc:Choice>
        </mc:AlternateContent>
        <mc:AlternateContent xmlns:mc="http://schemas.openxmlformats.org/markup-compatibility/2006">
          <mc:Choice Requires="x14">
            <control shapeId="25614" r:id="rId17" name="Check Box 14">
              <controlPr defaultSize="0" autoFill="0" autoLine="0" autoPict="0">
                <anchor moveWithCells="1">
                  <from>
                    <xdr:col>2</xdr:col>
                    <xdr:colOff>31750</xdr:colOff>
                    <xdr:row>19</xdr:row>
                    <xdr:rowOff>0</xdr:rowOff>
                  </from>
                  <to>
                    <xdr:col>2</xdr:col>
                    <xdr:colOff>793750</xdr:colOff>
                    <xdr:row>19</xdr:row>
                    <xdr:rowOff>184150</xdr:rowOff>
                  </to>
                </anchor>
              </controlPr>
            </control>
          </mc:Choice>
        </mc:AlternateContent>
        <mc:AlternateContent xmlns:mc="http://schemas.openxmlformats.org/markup-compatibility/2006">
          <mc:Choice Requires="x14">
            <control shapeId="25615" r:id="rId18" name="Check Box 15">
              <controlPr defaultSize="0" autoFill="0" autoLine="0" autoPict="0">
                <anchor moveWithCells="1">
                  <from>
                    <xdr:col>3</xdr:col>
                    <xdr:colOff>31750</xdr:colOff>
                    <xdr:row>19</xdr:row>
                    <xdr:rowOff>0</xdr:rowOff>
                  </from>
                  <to>
                    <xdr:col>3</xdr:col>
                    <xdr:colOff>793750</xdr:colOff>
                    <xdr:row>19</xdr:row>
                    <xdr:rowOff>184150</xdr:rowOff>
                  </to>
                </anchor>
              </controlPr>
            </control>
          </mc:Choice>
        </mc:AlternateContent>
        <mc:AlternateContent xmlns:mc="http://schemas.openxmlformats.org/markup-compatibility/2006">
          <mc:Choice Requires="x14">
            <control shapeId="25616" r:id="rId19" name="Check Box 16">
              <controlPr defaultSize="0" autoFill="0" autoLine="0" autoPict="0">
                <anchor moveWithCells="1">
                  <from>
                    <xdr:col>5</xdr:col>
                    <xdr:colOff>876300</xdr:colOff>
                    <xdr:row>13</xdr:row>
                    <xdr:rowOff>0</xdr:rowOff>
                  </from>
                  <to>
                    <xdr:col>6</xdr:col>
                    <xdr:colOff>927100</xdr:colOff>
                    <xdr:row>14</xdr:row>
                    <xdr:rowOff>0</xdr:rowOff>
                  </to>
                </anchor>
              </controlPr>
            </control>
          </mc:Choice>
        </mc:AlternateContent>
        <mc:AlternateContent xmlns:mc="http://schemas.openxmlformats.org/markup-compatibility/2006">
          <mc:Choice Requires="x14">
            <control shapeId="25617" r:id="rId20" name="Check Box 17">
              <controlPr defaultSize="0" autoFill="0" autoLine="0" autoPict="0">
                <anchor moveWithCells="1">
                  <from>
                    <xdr:col>4</xdr:col>
                    <xdr:colOff>57150</xdr:colOff>
                    <xdr:row>61</xdr:row>
                    <xdr:rowOff>184150</xdr:rowOff>
                  </from>
                  <to>
                    <xdr:col>5</xdr:col>
                    <xdr:colOff>609600</xdr:colOff>
                    <xdr:row>62</xdr:row>
                    <xdr:rowOff>171450</xdr:rowOff>
                  </to>
                </anchor>
              </controlPr>
            </control>
          </mc:Choice>
        </mc:AlternateContent>
        <mc:AlternateContent xmlns:mc="http://schemas.openxmlformats.org/markup-compatibility/2006">
          <mc:Choice Requires="x14">
            <control shapeId="25618" r:id="rId21" name="Check Box 18">
              <controlPr defaultSize="0" autoFill="0" autoLine="0" autoPict="0">
                <anchor moveWithCells="1">
                  <from>
                    <xdr:col>3</xdr:col>
                    <xdr:colOff>50800</xdr:colOff>
                    <xdr:row>61</xdr:row>
                    <xdr:rowOff>184150</xdr:rowOff>
                  </from>
                  <to>
                    <xdr:col>3</xdr:col>
                    <xdr:colOff>1174750</xdr:colOff>
                    <xdr:row>62</xdr:row>
                    <xdr:rowOff>171450</xdr:rowOff>
                  </to>
                </anchor>
              </controlPr>
            </control>
          </mc:Choice>
        </mc:AlternateContent>
        <mc:AlternateContent xmlns:mc="http://schemas.openxmlformats.org/markup-compatibility/2006">
          <mc:Choice Requires="x14">
            <control shapeId="25619" r:id="rId22" name="Check Box 19">
              <controlPr defaultSize="0" autoFill="0" autoLine="0" autoPict="0">
                <anchor moveWithCells="1">
                  <from>
                    <xdr:col>3</xdr:col>
                    <xdr:colOff>50800</xdr:colOff>
                    <xdr:row>61</xdr:row>
                    <xdr:rowOff>12700</xdr:rowOff>
                  </from>
                  <to>
                    <xdr:col>4</xdr:col>
                    <xdr:colOff>88900</xdr:colOff>
                    <xdr:row>62</xdr:row>
                    <xdr:rowOff>0</xdr:rowOff>
                  </to>
                </anchor>
              </controlPr>
            </control>
          </mc:Choice>
        </mc:AlternateContent>
        <mc:AlternateContent xmlns:mc="http://schemas.openxmlformats.org/markup-compatibility/2006">
          <mc:Choice Requires="x14">
            <control shapeId="25620" r:id="rId23" name="Check Box 20">
              <controlPr defaultSize="0" autoFill="0" autoLine="0" autoPict="0">
                <anchor moveWithCells="1">
                  <from>
                    <xdr:col>2</xdr:col>
                    <xdr:colOff>0</xdr:colOff>
                    <xdr:row>61</xdr:row>
                    <xdr:rowOff>184150</xdr:rowOff>
                  </from>
                  <to>
                    <xdr:col>2</xdr:col>
                    <xdr:colOff>1123950</xdr:colOff>
                    <xdr:row>62</xdr:row>
                    <xdr:rowOff>171450</xdr:rowOff>
                  </to>
                </anchor>
              </controlPr>
            </control>
          </mc:Choice>
        </mc:AlternateContent>
        <mc:AlternateContent xmlns:mc="http://schemas.openxmlformats.org/markup-compatibility/2006">
          <mc:Choice Requires="x14">
            <control shapeId="25621" r:id="rId24" name="Check Box 21">
              <controlPr defaultSize="0" autoFill="0" autoLine="0" autoPict="0">
                <anchor moveWithCells="1">
                  <from>
                    <xdr:col>2</xdr:col>
                    <xdr:colOff>0</xdr:colOff>
                    <xdr:row>61</xdr:row>
                    <xdr:rowOff>12700</xdr:rowOff>
                  </from>
                  <to>
                    <xdr:col>3</xdr:col>
                    <xdr:colOff>12700</xdr:colOff>
                    <xdr:row>61</xdr:row>
                    <xdr:rowOff>184150</xdr:rowOff>
                  </to>
                </anchor>
              </controlPr>
            </control>
          </mc:Choice>
        </mc:AlternateContent>
        <mc:AlternateContent xmlns:mc="http://schemas.openxmlformats.org/markup-compatibility/2006">
          <mc:Choice Requires="x14">
            <control shapeId="25622" r:id="rId25" name="Check Box 22">
              <controlPr defaultSize="0" autoFill="0" autoLine="0" autoPict="0">
                <anchor moveWithCells="1">
                  <from>
                    <xdr:col>4</xdr:col>
                    <xdr:colOff>57150</xdr:colOff>
                    <xdr:row>61</xdr:row>
                    <xdr:rowOff>12700</xdr:rowOff>
                  </from>
                  <to>
                    <xdr:col>6</xdr:col>
                    <xdr:colOff>781050</xdr:colOff>
                    <xdr:row>62</xdr:row>
                    <xdr:rowOff>0</xdr:rowOff>
                  </to>
                </anchor>
              </controlPr>
            </control>
          </mc:Choice>
        </mc:AlternateContent>
        <mc:AlternateContent xmlns:mc="http://schemas.openxmlformats.org/markup-compatibility/2006">
          <mc:Choice Requires="x14">
            <control shapeId="25623" r:id="rId26" name="Option Button 23">
              <controlPr defaultSize="0" autoFill="0" autoLine="0" autoPict="0">
                <anchor moveWithCells="1">
                  <from>
                    <xdr:col>5</xdr:col>
                    <xdr:colOff>704850</xdr:colOff>
                    <xdr:row>61</xdr:row>
                    <xdr:rowOff>88900</xdr:rowOff>
                  </from>
                  <to>
                    <xdr:col>6</xdr:col>
                    <xdr:colOff>12700</xdr:colOff>
                    <xdr:row>62</xdr:row>
                    <xdr:rowOff>279400</xdr:rowOff>
                  </to>
                </anchor>
              </controlPr>
            </control>
          </mc:Choice>
        </mc:AlternateContent>
        <mc:AlternateContent xmlns:mc="http://schemas.openxmlformats.org/markup-compatibility/2006">
          <mc:Choice Requires="x14">
            <control shapeId="25624" r:id="rId27" name="Option Button 24">
              <controlPr defaultSize="0" autoFill="0" autoLine="0" autoPict="0">
                <anchor moveWithCells="1">
                  <from>
                    <xdr:col>5</xdr:col>
                    <xdr:colOff>1085850</xdr:colOff>
                    <xdr:row>61</xdr:row>
                    <xdr:rowOff>88900</xdr:rowOff>
                  </from>
                  <to>
                    <xdr:col>6</xdr:col>
                    <xdr:colOff>393700</xdr:colOff>
                    <xdr:row>62</xdr:row>
                    <xdr:rowOff>279400</xdr:rowOff>
                  </to>
                </anchor>
              </controlPr>
            </control>
          </mc:Choice>
        </mc:AlternateContent>
        <mc:AlternateContent xmlns:mc="http://schemas.openxmlformats.org/markup-compatibility/2006">
          <mc:Choice Requires="x14">
            <control shapeId="25625" r:id="rId28" name="Option Button 25">
              <controlPr defaultSize="0" autoFill="0" autoLine="0" autoPict="0">
                <anchor moveWithCells="1">
                  <from>
                    <xdr:col>6</xdr:col>
                    <xdr:colOff>298450</xdr:colOff>
                    <xdr:row>61</xdr:row>
                    <xdr:rowOff>88900</xdr:rowOff>
                  </from>
                  <to>
                    <xdr:col>6</xdr:col>
                    <xdr:colOff>781050</xdr:colOff>
                    <xdr:row>62</xdr:row>
                    <xdr:rowOff>279400</xdr:rowOff>
                  </to>
                </anchor>
              </controlPr>
            </control>
          </mc:Choice>
        </mc:AlternateContent>
        <mc:AlternateContent xmlns:mc="http://schemas.openxmlformats.org/markup-compatibility/2006">
          <mc:Choice Requires="x14">
            <control shapeId="25626" r:id="rId29" name="Option Button 26">
              <controlPr defaultSize="0" autoFill="0" autoLine="0" autoPict="0">
                <anchor moveWithCells="1">
                  <from>
                    <xdr:col>6</xdr:col>
                    <xdr:colOff>679450</xdr:colOff>
                    <xdr:row>61</xdr:row>
                    <xdr:rowOff>88900</xdr:rowOff>
                  </from>
                  <to>
                    <xdr:col>7</xdr:col>
                    <xdr:colOff>285750</xdr:colOff>
                    <xdr:row>62</xdr:row>
                    <xdr:rowOff>279400</xdr:rowOff>
                  </to>
                </anchor>
              </controlPr>
            </control>
          </mc:Choice>
        </mc:AlternateContent>
        <mc:AlternateContent xmlns:mc="http://schemas.openxmlformats.org/markup-compatibility/2006">
          <mc:Choice Requires="x14">
            <control shapeId="25627" r:id="rId30" name="Check Box 27">
              <controlPr defaultSize="0" autoFill="0" autoLine="0" autoPict="0">
                <anchor moveWithCells="1">
                  <from>
                    <xdr:col>5</xdr:col>
                    <xdr:colOff>31750</xdr:colOff>
                    <xdr:row>17</xdr:row>
                    <xdr:rowOff>0</xdr:rowOff>
                  </from>
                  <to>
                    <xdr:col>5</xdr:col>
                    <xdr:colOff>793750</xdr:colOff>
                    <xdr:row>17</xdr:row>
                    <xdr:rowOff>184150</xdr:rowOff>
                  </to>
                </anchor>
              </controlPr>
            </control>
          </mc:Choice>
        </mc:AlternateContent>
        <mc:AlternateContent xmlns:mc="http://schemas.openxmlformats.org/markup-compatibility/2006">
          <mc:Choice Requires="x14">
            <control shapeId="25628" r:id="rId31" name="Check Box 28">
              <controlPr defaultSize="0" autoFill="0" autoLine="0" autoPict="0">
                <anchor moveWithCells="1">
                  <from>
                    <xdr:col>6</xdr:col>
                    <xdr:colOff>31750</xdr:colOff>
                    <xdr:row>17</xdr:row>
                    <xdr:rowOff>0</xdr:rowOff>
                  </from>
                  <to>
                    <xdr:col>6</xdr:col>
                    <xdr:colOff>793750</xdr:colOff>
                    <xdr:row>17</xdr:row>
                    <xdr:rowOff>184150</xdr:rowOff>
                  </to>
                </anchor>
              </controlPr>
            </control>
          </mc:Choice>
        </mc:AlternateContent>
        <mc:AlternateContent xmlns:mc="http://schemas.openxmlformats.org/markup-compatibility/2006">
          <mc:Choice Requires="x14">
            <control shapeId="25629" r:id="rId32" name="Check Box 29">
              <controlPr defaultSize="0" autoFill="0" autoLine="0" autoPict="0">
                <anchor moveWithCells="1">
                  <from>
                    <xdr:col>1</xdr:col>
                    <xdr:colOff>31750</xdr:colOff>
                    <xdr:row>21</xdr:row>
                    <xdr:rowOff>0</xdr:rowOff>
                  </from>
                  <to>
                    <xdr:col>1</xdr:col>
                    <xdr:colOff>793750</xdr:colOff>
                    <xdr:row>21</xdr:row>
                    <xdr:rowOff>184150</xdr:rowOff>
                  </to>
                </anchor>
              </controlPr>
            </control>
          </mc:Choice>
        </mc:AlternateContent>
        <mc:AlternateContent xmlns:mc="http://schemas.openxmlformats.org/markup-compatibility/2006">
          <mc:Choice Requires="x14">
            <control shapeId="25630" r:id="rId33" name="Check Box 30">
              <controlPr defaultSize="0" autoFill="0" autoLine="0" autoPict="0">
                <anchor moveWithCells="1">
                  <from>
                    <xdr:col>2</xdr:col>
                    <xdr:colOff>31750</xdr:colOff>
                    <xdr:row>21</xdr:row>
                    <xdr:rowOff>0</xdr:rowOff>
                  </from>
                  <to>
                    <xdr:col>2</xdr:col>
                    <xdr:colOff>793750</xdr:colOff>
                    <xdr:row>21</xdr:row>
                    <xdr:rowOff>184150</xdr:rowOff>
                  </to>
                </anchor>
              </controlPr>
            </control>
          </mc:Choice>
        </mc:AlternateContent>
        <mc:AlternateContent xmlns:mc="http://schemas.openxmlformats.org/markup-compatibility/2006">
          <mc:Choice Requires="x14">
            <control shapeId="25631" r:id="rId34" name="Check Box 31">
              <controlPr defaultSize="0" autoFill="0" autoLine="0" autoPict="0">
                <anchor moveWithCells="1">
                  <from>
                    <xdr:col>3</xdr:col>
                    <xdr:colOff>31750</xdr:colOff>
                    <xdr:row>21</xdr:row>
                    <xdr:rowOff>0</xdr:rowOff>
                  </from>
                  <to>
                    <xdr:col>3</xdr:col>
                    <xdr:colOff>1174750</xdr:colOff>
                    <xdr:row>22</xdr:row>
                    <xdr:rowOff>12700</xdr:rowOff>
                  </to>
                </anchor>
              </controlPr>
            </control>
          </mc:Choice>
        </mc:AlternateContent>
        <mc:AlternateContent xmlns:mc="http://schemas.openxmlformats.org/markup-compatibility/2006">
          <mc:Choice Requires="x14">
            <control shapeId="25632" r:id="rId35" name="Check Box 32">
              <controlPr defaultSize="0" autoFill="0" autoLine="0" autoPict="0">
                <anchor moveWithCells="1">
                  <from>
                    <xdr:col>4</xdr:col>
                    <xdr:colOff>31750</xdr:colOff>
                    <xdr:row>21</xdr:row>
                    <xdr:rowOff>0</xdr:rowOff>
                  </from>
                  <to>
                    <xdr:col>4</xdr:col>
                    <xdr:colOff>793750</xdr:colOff>
                    <xdr:row>21</xdr:row>
                    <xdr:rowOff>184150</xdr:rowOff>
                  </to>
                </anchor>
              </controlPr>
            </control>
          </mc:Choice>
        </mc:AlternateContent>
        <mc:AlternateContent xmlns:mc="http://schemas.openxmlformats.org/markup-compatibility/2006">
          <mc:Choice Requires="x14">
            <control shapeId="25633" r:id="rId36" name="Check Box 33">
              <controlPr defaultSize="0" autoFill="0" autoLine="0" autoPict="0">
                <anchor moveWithCells="1">
                  <from>
                    <xdr:col>5</xdr:col>
                    <xdr:colOff>31750</xdr:colOff>
                    <xdr:row>21</xdr:row>
                    <xdr:rowOff>0</xdr:rowOff>
                  </from>
                  <to>
                    <xdr:col>5</xdr:col>
                    <xdr:colOff>1155700</xdr:colOff>
                    <xdr:row>21</xdr:row>
                    <xdr:rowOff>184150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VLOOKUPs!$A$4:$A$10</xm:f>
          </x14:formula1>
          <xm:sqref>E10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02"/>
  <sheetViews>
    <sheetView workbookViewId="0">
      <selection activeCell="A2" sqref="A2"/>
    </sheetView>
  </sheetViews>
  <sheetFormatPr baseColWidth="10" defaultColWidth="11.453125" defaultRowHeight="12.5"/>
  <cols>
    <col min="1" max="1" width="24.453125" style="1" customWidth="1"/>
    <col min="2" max="3" width="17.1796875" style="1" customWidth="1"/>
    <col min="4" max="4" width="22.453125" style="1" customWidth="1"/>
    <col min="5" max="5" width="20.1796875" style="1" customWidth="1"/>
    <col min="6" max="7" width="17.7265625" style="1" customWidth="1"/>
    <col min="8" max="8" width="13.1796875" style="1" customWidth="1"/>
    <col min="9" max="16384" width="11.453125" style="1"/>
  </cols>
  <sheetData>
    <row r="1" spans="1:8" ht="18.5" thickBot="1">
      <c r="A1" s="242" t="s">
        <v>297</v>
      </c>
      <c r="B1" s="243"/>
      <c r="C1" s="243"/>
      <c r="D1" s="243"/>
      <c r="E1" s="243"/>
      <c r="F1" s="243"/>
      <c r="G1" s="243"/>
      <c r="H1" s="244"/>
    </row>
    <row r="2" spans="1:8" ht="15" customHeight="1" thickBot="1">
      <c r="A2" s="101" t="s">
        <v>150</v>
      </c>
      <c r="B2" s="184"/>
      <c r="C2" s="245" t="s">
        <v>198</v>
      </c>
      <c r="D2" s="245"/>
      <c r="E2" s="144" t="s">
        <v>127</v>
      </c>
      <c r="F2" s="193" t="s">
        <v>200</v>
      </c>
      <c r="G2" s="100" t="s">
        <v>151</v>
      </c>
      <c r="H2" s="194">
        <v>44439</v>
      </c>
    </row>
    <row r="3" spans="1:8" ht="8.15" customHeight="1">
      <c r="A3" s="96"/>
      <c r="B3" s="95"/>
      <c r="C3" s="95"/>
      <c r="D3" s="95"/>
      <c r="E3" s="6"/>
      <c r="F3" s="6"/>
      <c r="G3" s="6"/>
      <c r="H3" s="94"/>
    </row>
    <row r="4" spans="1:8" ht="14.25" customHeight="1">
      <c r="A4" s="98" t="s">
        <v>146</v>
      </c>
      <c r="B4" s="97"/>
      <c r="C4" s="97"/>
      <c r="D4" s="97"/>
      <c r="E4" s="6"/>
      <c r="F4" s="6"/>
      <c r="G4" s="6"/>
      <c r="H4" s="94"/>
    </row>
    <row r="5" spans="1:8" ht="8.15" customHeight="1" thickBot="1">
      <c r="A5" s="96"/>
      <c r="B5" s="95"/>
      <c r="C5" s="95"/>
      <c r="D5" s="95"/>
      <c r="E5" s="6"/>
      <c r="F5" s="6"/>
      <c r="G5" s="6"/>
      <c r="H5" s="94"/>
    </row>
    <row r="6" spans="1:8" ht="13.5" thickBot="1">
      <c r="A6" s="246" t="s">
        <v>239</v>
      </c>
      <c r="B6" s="247"/>
      <c r="C6" s="247"/>
      <c r="D6" s="247"/>
      <c r="E6" s="247"/>
      <c r="F6" s="247"/>
      <c r="G6" s="247"/>
      <c r="H6" s="248"/>
    </row>
    <row r="7" spans="1:8" ht="15" customHeight="1">
      <c r="A7" s="93" t="s">
        <v>137</v>
      </c>
      <c r="B7" s="185"/>
      <c r="C7" s="249" t="s">
        <v>203</v>
      </c>
      <c r="D7" s="249"/>
      <c r="E7" s="249"/>
      <c r="F7" s="249"/>
      <c r="G7" s="92" t="s">
        <v>149</v>
      </c>
      <c r="H7" s="195" t="s">
        <v>201</v>
      </c>
    </row>
    <row r="8" spans="1:8" s="22" customFormat="1" ht="8.25" customHeight="1">
      <c r="A8" s="90"/>
      <c r="B8" s="88"/>
      <c r="C8" s="88"/>
      <c r="D8" s="88"/>
      <c r="E8" s="88"/>
      <c r="F8" s="89"/>
      <c r="G8" s="88"/>
      <c r="H8" s="87"/>
    </row>
    <row r="9" spans="1:8" ht="13">
      <c r="A9" s="86" t="s">
        <v>134</v>
      </c>
      <c r="B9" s="85" t="s">
        <v>135</v>
      </c>
      <c r="C9" s="84"/>
      <c r="D9" s="84"/>
      <c r="E9" s="84" t="s">
        <v>0</v>
      </c>
      <c r="F9" s="84" t="s">
        <v>147</v>
      </c>
      <c r="G9" s="83"/>
      <c r="H9" s="82" t="s">
        <v>136</v>
      </c>
    </row>
    <row r="10" spans="1:8" ht="15" customHeight="1">
      <c r="A10" s="79"/>
      <c r="B10" s="196" t="s">
        <v>199</v>
      </c>
      <c r="C10" s="196"/>
      <c r="D10" s="196"/>
      <c r="E10" s="196" t="s">
        <v>4</v>
      </c>
      <c r="F10" s="69">
        <v>3</v>
      </c>
      <c r="G10" s="73"/>
      <c r="H10" s="197" t="s">
        <v>202</v>
      </c>
    </row>
    <row r="11" spans="1:8" ht="9.75" customHeight="1">
      <c r="A11" s="79"/>
      <c r="B11" s="73"/>
      <c r="C11" s="73"/>
      <c r="D11" s="73"/>
      <c r="E11" s="73"/>
      <c r="F11" s="73"/>
      <c r="G11" s="73"/>
      <c r="H11" s="45"/>
    </row>
    <row r="12" spans="1:8" ht="13">
      <c r="A12" s="49" t="s">
        <v>138</v>
      </c>
      <c r="B12" s="198">
        <v>1086</v>
      </c>
      <c r="C12" s="50" t="s">
        <v>154</v>
      </c>
      <c r="D12" s="73"/>
      <c r="E12" s="73"/>
      <c r="F12" s="73"/>
      <c r="G12" s="26" t="s">
        <v>148</v>
      </c>
      <c r="H12" s="199">
        <v>0.3</v>
      </c>
    </row>
    <row r="13" spans="1:8" ht="9.75" customHeight="1">
      <c r="A13" s="60"/>
      <c r="B13" s="76"/>
      <c r="C13" s="75"/>
      <c r="D13" s="73"/>
      <c r="E13" s="73"/>
      <c r="F13" s="73"/>
      <c r="G13" s="71"/>
      <c r="H13" s="72"/>
    </row>
    <row r="14" spans="1:8" ht="15" customHeight="1">
      <c r="A14" s="49" t="s">
        <v>139</v>
      </c>
      <c r="B14" s="186"/>
      <c r="C14" s="186"/>
      <c r="D14" s="186"/>
      <c r="E14" s="186"/>
      <c r="F14" s="186"/>
      <c r="G14" s="187"/>
      <c r="H14" s="200"/>
    </row>
    <row r="15" spans="1:8" ht="9.75" customHeight="1">
      <c r="A15" s="74"/>
      <c r="B15" s="73"/>
      <c r="C15" s="73"/>
      <c r="D15" s="73"/>
      <c r="E15" s="73"/>
      <c r="F15" s="73"/>
      <c r="G15" s="73"/>
      <c r="H15" s="72"/>
    </row>
    <row r="16" spans="1:8" ht="15" customHeight="1">
      <c r="A16" s="14" t="s">
        <v>140</v>
      </c>
      <c r="B16" s="97">
        <v>3</v>
      </c>
      <c r="C16" s="9"/>
      <c r="D16" s="13" t="s">
        <v>243</v>
      </c>
      <c r="E16" s="97">
        <v>1</v>
      </c>
      <c r="F16" s="188"/>
      <c r="G16" s="9"/>
      <c r="H16" s="5"/>
    </row>
    <row r="17" spans="1:8" ht="9.75" customHeight="1">
      <c r="A17" s="14"/>
      <c r="B17" s="6"/>
      <c r="C17" s="6"/>
      <c r="D17" s="71"/>
      <c r="E17" s="188"/>
      <c r="F17" s="188"/>
      <c r="G17" s="9"/>
      <c r="H17" s="5"/>
    </row>
    <row r="18" spans="1:8" ht="15" customHeight="1">
      <c r="A18" s="60" t="s">
        <v>141</v>
      </c>
      <c r="B18" s="97"/>
      <c r="C18" s="97"/>
      <c r="D18" s="19"/>
      <c r="E18" s="19" t="s">
        <v>152</v>
      </c>
      <c r="F18" s="189"/>
      <c r="G18" s="189"/>
      <c r="H18" s="5"/>
    </row>
    <row r="19" spans="1:8" ht="9.75" customHeight="1">
      <c r="A19" s="49"/>
      <c r="B19" s="67"/>
      <c r="C19" s="67"/>
      <c r="D19" s="67"/>
      <c r="E19" s="67"/>
      <c r="F19" s="67"/>
      <c r="G19" s="66"/>
      <c r="H19" s="65"/>
    </row>
    <row r="20" spans="1:8" ht="15" customHeight="1">
      <c r="A20" s="49" t="s">
        <v>142</v>
      </c>
      <c r="B20" s="97"/>
      <c r="C20" s="97"/>
      <c r="D20" s="97"/>
      <c r="E20" s="67"/>
      <c r="F20" s="125" t="s">
        <v>250</v>
      </c>
      <c r="G20" s="69"/>
      <c r="H20" s="68"/>
    </row>
    <row r="21" spans="1:8" ht="9.75" customHeight="1">
      <c r="A21" s="49"/>
      <c r="B21" s="67"/>
      <c r="C21" s="67"/>
      <c r="D21" s="67"/>
      <c r="E21" s="67"/>
      <c r="F21" s="67"/>
      <c r="G21" s="66"/>
      <c r="H21" s="65"/>
    </row>
    <row r="22" spans="1:8" ht="15" customHeight="1">
      <c r="A22" s="49" t="s">
        <v>240</v>
      </c>
      <c r="B22" s="186"/>
      <c r="C22" s="186"/>
      <c r="D22" s="186"/>
      <c r="E22" s="186"/>
      <c r="F22" s="186"/>
      <c r="G22" s="26" t="s">
        <v>153</v>
      </c>
      <c r="H22" s="201"/>
    </row>
    <row r="23" spans="1:8" ht="15" customHeight="1">
      <c r="A23" s="63" t="s">
        <v>143</v>
      </c>
      <c r="B23" s="202">
        <v>0</v>
      </c>
      <c r="C23" s="202">
        <v>0</v>
      </c>
      <c r="D23" s="202">
        <v>50</v>
      </c>
      <c r="E23" s="202">
        <v>0</v>
      </c>
      <c r="F23" s="202">
        <v>0</v>
      </c>
      <c r="G23" s="190"/>
      <c r="H23" s="203">
        <v>0</v>
      </c>
    </row>
    <row r="24" spans="1:8" ht="9.75" customHeight="1">
      <c r="A24" s="63"/>
      <c r="B24" s="62"/>
      <c r="C24" s="62"/>
      <c r="D24" s="62"/>
      <c r="E24" s="62"/>
      <c r="F24" s="62"/>
      <c r="G24" s="62"/>
      <c r="H24" s="45"/>
    </row>
    <row r="25" spans="1:8" ht="13">
      <c r="A25" s="61" t="s">
        <v>144</v>
      </c>
      <c r="B25" s="53"/>
      <c r="C25" s="53"/>
      <c r="D25" s="53"/>
      <c r="E25" s="53"/>
      <c r="F25" s="53"/>
      <c r="G25" s="53"/>
      <c r="H25" s="45"/>
    </row>
    <row r="26" spans="1:8" ht="15" customHeight="1">
      <c r="A26" s="60" t="s">
        <v>145</v>
      </c>
      <c r="B26" s="214">
        <v>275</v>
      </c>
      <c r="C26" s="58" t="s">
        <v>249</v>
      </c>
      <c r="D26" s="53"/>
      <c r="E26" s="53"/>
      <c r="F26" s="53"/>
      <c r="G26" s="53"/>
      <c r="H26" s="45"/>
    </row>
    <row r="27" spans="1:8" s="22" customFormat="1" ht="8.15" customHeight="1" thickBot="1">
      <c r="A27" s="57"/>
      <c r="B27" s="55"/>
      <c r="C27" s="56"/>
      <c r="D27" s="55"/>
      <c r="E27" s="55"/>
      <c r="F27" s="55"/>
      <c r="G27" s="55"/>
      <c r="H27" s="54"/>
    </row>
    <row r="28" spans="1:8" ht="13.5" thickBot="1">
      <c r="A28" s="246" t="s">
        <v>155</v>
      </c>
      <c r="B28" s="240"/>
      <c r="C28" s="247"/>
      <c r="D28" s="247"/>
      <c r="E28" s="247"/>
      <c r="F28" s="247"/>
      <c r="G28" s="247"/>
      <c r="H28" s="248"/>
    </row>
    <row r="29" spans="1:8" s="22" customFormat="1" ht="8.15" customHeight="1">
      <c r="A29" s="18"/>
      <c r="B29" s="17"/>
      <c r="C29" s="17"/>
      <c r="D29" s="17"/>
      <c r="E29" s="17"/>
      <c r="F29" s="17"/>
      <c r="G29" s="17"/>
      <c r="H29" s="16"/>
    </row>
    <row r="30" spans="1:8" ht="15" customHeight="1">
      <c r="A30" s="15" t="s">
        <v>156</v>
      </c>
      <c r="B30" s="48"/>
      <c r="C30" s="147">
        <f>$B$12</f>
        <v>1086</v>
      </c>
      <c r="D30" s="9"/>
      <c r="E30" s="53"/>
      <c r="F30" s="53"/>
      <c r="G30" s="53"/>
      <c r="H30" s="45"/>
    </row>
    <row r="31" spans="1:8" ht="15" customHeight="1">
      <c r="A31" s="15" t="s">
        <v>128</v>
      </c>
      <c r="B31" s="52" t="s">
        <v>131</v>
      </c>
      <c r="C31" s="148">
        <f>B23+C23+D23+E23+F23+H23</f>
        <v>50</v>
      </c>
      <c r="D31" s="50" t="s">
        <v>133</v>
      </c>
      <c r="E31" s="33"/>
      <c r="F31" s="33"/>
      <c r="G31" s="46"/>
      <c r="H31" s="45"/>
    </row>
    <row r="32" spans="1:8" ht="15" customHeight="1">
      <c r="A32" s="15" t="s">
        <v>129</v>
      </c>
      <c r="B32" s="51" t="s">
        <v>131</v>
      </c>
      <c r="C32" s="149">
        <f>$B$26</f>
        <v>275</v>
      </c>
      <c r="D32" s="50" t="s">
        <v>132</v>
      </c>
      <c r="E32" s="33"/>
      <c r="F32" s="33"/>
      <c r="G32" s="46"/>
      <c r="H32" s="45"/>
    </row>
    <row r="33" spans="1:19" ht="15" customHeight="1">
      <c r="A33" s="49" t="s">
        <v>130</v>
      </c>
      <c r="B33" s="48"/>
      <c r="C33" s="150">
        <f>C30-C31-C32</f>
        <v>761</v>
      </c>
      <c r="D33" s="33"/>
      <c r="E33" s="33"/>
      <c r="F33" s="33"/>
      <c r="G33" s="46"/>
      <c r="H33" s="45"/>
    </row>
    <row r="34" spans="1:19" ht="8.15" customHeight="1" thickBot="1">
      <c r="A34" s="15"/>
      <c r="B34" s="48"/>
      <c r="C34" s="47"/>
      <c r="D34" s="33"/>
      <c r="E34" s="33"/>
      <c r="F34" s="33"/>
      <c r="G34" s="46"/>
      <c r="H34" s="45"/>
    </row>
    <row r="35" spans="1:19" ht="13">
      <c r="A35" s="239" t="s">
        <v>157</v>
      </c>
      <c r="B35" s="240"/>
      <c r="C35" s="240"/>
      <c r="D35" s="240"/>
      <c r="E35" s="240"/>
      <c r="F35" s="240"/>
      <c r="G35" s="240"/>
      <c r="H35" s="241"/>
    </row>
    <row r="36" spans="1:19" ht="80.5" customHeight="1">
      <c r="A36" s="44"/>
      <c r="B36" s="250" t="s">
        <v>158</v>
      </c>
      <c r="C36" s="251"/>
      <c r="D36" s="171" t="s">
        <v>251</v>
      </c>
      <c r="E36" s="168" t="s">
        <v>233</v>
      </c>
      <c r="F36" s="124" t="s">
        <v>252</v>
      </c>
      <c r="G36" s="252" t="s">
        <v>253</v>
      </c>
      <c r="H36" s="253"/>
    </row>
    <row r="37" spans="1:19" ht="15" customHeight="1">
      <c r="A37" s="38">
        <v>1</v>
      </c>
      <c r="B37" s="254" t="s">
        <v>203</v>
      </c>
      <c r="C37" s="255"/>
      <c r="D37" s="205">
        <v>1786</v>
      </c>
      <c r="E37" s="205">
        <v>0</v>
      </c>
      <c r="F37" s="206"/>
      <c r="G37" s="256">
        <f>D37</f>
        <v>1786</v>
      </c>
      <c r="H37" s="257"/>
      <c r="I37" s="258"/>
      <c r="J37" s="259"/>
      <c r="K37" s="259"/>
    </row>
    <row r="38" spans="1:19" ht="15" customHeight="1">
      <c r="A38" s="38">
        <v>2</v>
      </c>
      <c r="B38" s="254" t="s">
        <v>228</v>
      </c>
      <c r="C38" s="255"/>
      <c r="D38" s="205">
        <v>1077</v>
      </c>
      <c r="E38" s="205">
        <v>0</v>
      </c>
      <c r="F38" s="206"/>
      <c r="G38" s="256">
        <f>D38</f>
        <v>1077</v>
      </c>
      <c r="H38" s="257"/>
      <c r="I38" s="258"/>
      <c r="J38" s="259"/>
      <c r="K38" s="259"/>
    </row>
    <row r="39" spans="1:19" ht="15" customHeight="1">
      <c r="A39" s="38">
        <v>3</v>
      </c>
      <c r="B39" s="254"/>
      <c r="C39" s="255"/>
      <c r="D39" s="205">
        <v>0</v>
      </c>
      <c r="E39" s="205">
        <v>0</v>
      </c>
      <c r="F39" s="206"/>
      <c r="G39" s="256">
        <v>0</v>
      </c>
      <c r="H39" s="257"/>
    </row>
    <row r="40" spans="1:19" ht="15" customHeight="1">
      <c r="A40" s="38">
        <v>4</v>
      </c>
      <c r="B40" s="254"/>
      <c r="C40" s="255"/>
      <c r="D40" s="205">
        <v>0</v>
      </c>
      <c r="E40" s="205">
        <v>0</v>
      </c>
      <c r="F40" s="206"/>
      <c r="G40" s="256">
        <v>0</v>
      </c>
      <c r="H40" s="257"/>
    </row>
    <row r="41" spans="1:19" ht="15" customHeight="1">
      <c r="A41" s="38">
        <v>5</v>
      </c>
      <c r="B41" s="254"/>
      <c r="C41" s="255"/>
      <c r="D41" s="205">
        <v>0</v>
      </c>
      <c r="E41" s="205">
        <v>0</v>
      </c>
      <c r="F41" s="206"/>
      <c r="G41" s="256">
        <v>0</v>
      </c>
      <c r="H41" s="257"/>
    </row>
    <row r="42" spans="1:19" ht="15" customHeight="1">
      <c r="A42" s="38">
        <v>6</v>
      </c>
      <c r="B42" s="254"/>
      <c r="C42" s="255"/>
      <c r="D42" s="205">
        <v>0</v>
      </c>
      <c r="E42" s="205">
        <v>0</v>
      </c>
      <c r="F42" s="206"/>
      <c r="G42" s="256">
        <v>0</v>
      </c>
      <c r="H42" s="257"/>
    </row>
    <row r="43" spans="1:19" ht="15" customHeight="1">
      <c r="A43" s="38">
        <v>7</v>
      </c>
      <c r="B43" s="254"/>
      <c r="C43" s="255"/>
      <c r="D43" s="205">
        <v>0</v>
      </c>
      <c r="E43" s="205">
        <v>0</v>
      </c>
      <c r="F43" s="206"/>
      <c r="G43" s="256">
        <v>0</v>
      </c>
      <c r="H43" s="257"/>
    </row>
    <row r="44" spans="1:19" ht="15" customHeight="1">
      <c r="A44" s="38">
        <v>8</v>
      </c>
      <c r="B44" s="260"/>
      <c r="C44" s="261"/>
      <c r="D44" s="207">
        <v>0</v>
      </c>
      <c r="E44" s="207">
        <v>0</v>
      </c>
      <c r="F44" s="208"/>
      <c r="G44" s="262">
        <v>0</v>
      </c>
      <c r="H44" s="263"/>
    </row>
    <row r="45" spans="1:19" ht="15" customHeight="1">
      <c r="A45" s="36"/>
      <c r="B45" s="264" t="s">
        <v>159</v>
      </c>
      <c r="C45" s="264"/>
      <c r="D45" s="264"/>
      <c r="E45" s="264"/>
      <c r="F45" s="264"/>
      <c r="G45" s="13" t="s">
        <v>28</v>
      </c>
      <c r="H45" s="34">
        <f>SUM(G37:H44)</f>
        <v>2863</v>
      </c>
    </row>
    <row r="46" spans="1:19" ht="15" customHeight="1">
      <c r="A46" s="15" t="s">
        <v>159</v>
      </c>
      <c r="B46" s="33"/>
      <c r="C46" s="9"/>
      <c r="D46" s="158">
        <f>H45</f>
        <v>2863</v>
      </c>
      <c r="E46" s="9"/>
      <c r="F46" s="9"/>
      <c r="G46" s="9"/>
      <c r="H46" s="5"/>
      <c r="L46" s="22"/>
      <c r="M46" s="22"/>
      <c r="N46" s="22"/>
      <c r="O46" s="22"/>
      <c r="P46" s="22"/>
      <c r="Q46" s="22"/>
      <c r="R46" s="22"/>
      <c r="S46" s="22"/>
    </row>
    <row r="47" spans="1:19" ht="15" customHeight="1">
      <c r="A47" s="15" t="s">
        <v>160</v>
      </c>
      <c r="B47" s="9"/>
      <c r="C47" s="32"/>
      <c r="D47" s="31">
        <v>0.3</v>
      </c>
      <c r="E47" s="9" t="s">
        <v>161</v>
      </c>
      <c r="F47" s="9"/>
      <c r="G47" s="9"/>
      <c r="H47" s="5"/>
    </row>
    <row r="48" spans="1:19" ht="15" customHeight="1">
      <c r="A48" s="10"/>
      <c r="B48" s="9"/>
      <c r="C48" s="13" t="s">
        <v>27</v>
      </c>
      <c r="D48" s="159">
        <f>D46*D47</f>
        <v>858.9</v>
      </c>
      <c r="E48" s="9"/>
      <c r="F48" s="9"/>
      <c r="G48" s="9"/>
      <c r="H48" s="5"/>
    </row>
    <row r="49" spans="1:8" ht="8.15" customHeight="1" thickBot="1">
      <c r="A49" s="41"/>
      <c r="B49" s="40"/>
      <c r="C49" s="40"/>
      <c r="D49" s="3"/>
      <c r="E49" s="3"/>
      <c r="F49" s="3"/>
      <c r="G49" s="3"/>
      <c r="H49" s="2"/>
    </row>
    <row r="50" spans="1:8" ht="28.5" customHeight="1">
      <c r="A50" s="265" t="s">
        <v>254</v>
      </c>
      <c r="B50" s="266"/>
      <c r="C50" s="266"/>
      <c r="D50" s="266"/>
      <c r="E50" s="266"/>
      <c r="F50" s="266"/>
      <c r="G50" s="266"/>
      <c r="H50" s="267"/>
    </row>
    <row r="51" spans="1:8" ht="14.25" customHeight="1">
      <c r="A51" s="39"/>
      <c r="B51" s="250" t="s">
        <v>158</v>
      </c>
      <c r="C51" s="251"/>
      <c r="D51" s="124" t="s">
        <v>162</v>
      </c>
      <c r="E51" s="268" t="s">
        <v>163</v>
      </c>
      <c r="F51" s="269"/>
      <c r="G51" s="9"/>
      <c r="H51" s="5"/>
    </row>
    <row r="52" spans="1:8" ht="15" customHeight="1">
      <c r="A52" s="38">
        <v>1</v>
      </c>
      <c r="B52" s="270"/>
      <c r="C52" s="271"/>
      <c r="D52" s="209"/>
      <c r="E52" s="272">
        <v>0</v>
      </c>
      <c r="F52" s="273"/>
      <c r="G52" s="9"/>
      <c r="H52" s="5"/>
    </row>
    <row r="53" spans="1:8" ht="15" customHeight="1">
      <c r="A53" s="38">
        <v>2</v>
      </c>
      <c r="B53" s="270" t="s">
        <v>194</v>
      </c>
      <c r="C53" s="271"/>
      <c r="D53" s="209"/>
      <c r="E53" s="272">
        <v>0</v>
      </c>
      <c r="F53" s="273"/>
      <c r="G53" s="9"/>
      <c r="H53" s="5"/>
    </row>
    <row r="54" spans="1:8" ht="15" customHeight="1">
      <c r="A54" s="38">
        <v>3</v>
      </c>
      <c r="B54" s="270" t="s">
        <v>194</v>
      </c>
      <c r="C54" s="271"/>
      <c r="D54" s="209"/>
      <c r="E54" s="272">
        <v>0</v>
      </c>
      <c r="F54" s="273"/>
      <c r="G54" s="9"/>
      <c r="H54" s="5"/>
    </row>
    <row r="55" spans="1:8" ht="15" customHeight="1">
      <c r="A55" s="38">
        <v>4</v>
      </c>
      <c r="B55" s="270" t="s">
        <v>194</v>
      </c>
      <c r="C55" s="271"/>
      <c r="D55" s="209"/>
      <c r="E55" s="272">
        <v>0</v>
      </c>
      <c r="F55" s="273"/>
      <c r="G55" s="9"/>
      <c r="H55" s="5"/>
    </row>
    <row r="56" spans="1:8" ht="15" customHeight="1">
      <c r="A56" s="38">
        <v>5</v>
      </c>
      <c r="B56" s="270" t="s">
        <v>194</v>
      </c>
      <c r="C56" s="271"/>
      <c r="D56" s="209"/>
      <c r="E56" s="272">
        <v>0</v>
      </c>
      <c r="F56" s="273"/>
      <c r="G56" s="9"/>
      <c r="H56" s="5"/>
    </row>
    <row r="57" spans="1:8" ht="15" customHeight="1">
      <c r="A57" s="38">
        <v>6</v>
      </c>
      <c r="B57" s="270" t="s">
        <v>194</v>
      </c>
      <c r="C57" s="271"/>
      <c r="D57" s="209"/>
      <c r="E57" s="272">
        <v>0</v>
      </c>
      <c r="F57" s="273"/>
      <c r="G57" s="9"/>
      <c r="H57" s="5"/>
    </row>
    <row r="58" spans="1:8" ht="15" customHeight="1">
      <c r="A58" s="38">
        <v>7</v>
      </c>
      <c r="B58" s="270" t="s">
        <v>194</v>
      </c>
      <c r="C58" s="271"/>
      <c r="D58" s="209"/>
      <c r="E58" s="272">
        <v>0</v>
      </c>
      <c r="F58" s="273"/>
      <c r="G58" s="9"/>
      <c r="H58" s="5"/>
    </row>
    <row r="59" spans="1:8" ht="15" customHeight="1">
      <c r="A59" s="36">
        <v>8</v>
      </c>
      <c r="B59" s="275" t="s">
        <v>194</v>
      </c>
      <c r="C59" s="276"/>
      <c r="D59" s="210"/>
      <c r="E59" s="277">
        <v>0</v>
      </c>
      <c r="F59" s="278"/>
      <c r="G59" s="9"/>
      <c r="H59" s="5"/>
    </row>
    <row r="60" spans="1:8" ht="15" customHeight="1">
      <c r="A60" s="30"/>
      <c r="B60" s="135"/>
      <c r="C60" s="176"/>
      <c r="D60" s="172" t="s">
        <v>236</v>
      </c>
      <c r="E60" s="13" t="s">
        <v>26</v>
      </c>
      <c r="F60" s="129">
        <f>SUM(E52:F59)</f>
        <v>0</v>
      </c>
      <c r="G60" s="9"/>
      <c r="H60" s="5"/>
    </row>
    <row r="61" spans="1:8" ht="15" customHeight="1">
      <c r="A61" s="30"/>
      <c r="B61" s="172"/>
      <c r="C61" s="172"/>
      <c r="D61" s="172"/>
      <c r="E61" s="9"/>
      <c r="F61" s="172"/>
      <c r="G61" s="9"/>
      <c r="H61" s="5"/>
    </row>
    <row r="62" spans="1:8" ht="15" customHeight="1">
      <c r="A62" s="279" t="s">
        <v>235</v>
      </c>
      <c r="B62" s="280"/>
      <c r="C62" s="177"/>
      <c r="D62" s="177"/>
      <c r="E62" s="97"/>
      <c r="F62" s="177"/>
      <c r="G62" s="143"/>
      <c r="H62" s="94"/>
    </row>
    <row r="63" spans="1:8" ht="27" customHeight="1">
      <c r="A63" s="279"/>
      <c r="B63" s="280"/>
      <c r="C63" s="177"/>
      <c r="D63" s="177"/>
      <c r="E63" s="97"/>
      <c r="F63" s="177"/>
      <c r="G63" s="97"/>
      <c r="H63" s="94"/>
    </row>
    <row r="64" spans="1:8" ht="15" customHeight="1">
      <c r="A64" s="30"/>
      <c r="B64" s="172"/>
      <c r="C64" s="172"/>
      <c r="D64" s="172"/>
      <c r="E64" s="9"/>
      <c r="F64" s="172"/>
      <c r="G64" s="9"/>
      <c r="H64" s="5"/>
    </row>
    <row r="65" spans="1:8" ht="15" customHeight="1">
      <c r="A65" s="74"/>
      <c r="B65" s="140" t="s">
        <v>234</v>
      </c>
      <c r="C65" s="172" t="s">
        <v>26</v>
      </c>
      <c r="D65" s="178">
        <f>F60</f>
        <v>0</v>
      </c>
      <c r="E65" s="9"/>
      <c r="F65" s="8"/>
      <c r="G65" s="172"/>
      <c r="H65" s="179"/>
    </row>
    <row r="66" spans="1:8" ht="15" customHeight="1">
      <c r="A66" s="74"/>
      <c r="B66" s="140" t="s">
        <v>237</v>
      </c>
      <c r="C66" s="12" t="s">
        <v>131</v>
      </c>
      <c r="D66" s="180"/>
      <c r="E66" s="53"/>
      <c r="F66" s="140"/>
      <c r="G66" s="12"/>
      <c r="H66" s="181"/>
    </row>
    <row r="67" spans="1:8" ht="7.5" customHeight="1">
      <c r="A67" s="10"/>
      <c r="B67" s="8"/>
      <c r="C67" s="12"/>
      <c r="D67" s="138"/>
      <c r="E67" s="24"/>
      <c r="F67" s="9"/>
      <c r="G67" s="9"/>
      <c r="H67" s="5"/>
    </row>
    <row r="68" spans="1:8" ht="15" customHeight="1">
      <c r="A68" s="8" t="s">
        <v>169</v>
      </c>
      <c r="B68" s="142"/>
      <c r="C68" s="12" t="s">
        <v>131</v>
      </c>
      <c r="D68" s="211">
        <v>0</v>
      </c>
      <c r="E68" s="66" t="s">
        <v>194</v>
      </c>
      <c r="F68" s="140"/>
      <c r="G68" s="12"/>
      <c r="H68" s="181"/>
    </row>
    <row r="69" spans="1:8" ht="29.25" customHeight="1">
      <c r="A69" s="279" t="s">
        <v>238</v>
      </c>
      <c r="B69" s="280"/>
      <c r="C69" s="172" t="s">
        <v>25</v>
      </c>
      <c r="D69" s="178">
        <f>D65-D66</f>
        <v>0</v>
      </c>
      <c r="E69" s="9"/>
      <c r="F69" s="9"/>
      <c r="G69" s="172"/>
      <c r="H69" s="179"/>
    </row>
    <row r="70" spans="1:8" ht="7.5" customHeight="1" thickBot="1">
      <c r="A70" s="4"/>
      <c r="B70" s="29"/>
      <c r="C70" s="182"/>
      <c r="D70" s="183"/>
      <c r="E70" s="3"/>
      <c r="F70" s="3"/>
      <c r="G70" s="28"/>
      <c r="H70" s="2"/>
    </row>
    <row r="71" spans="1:8" ht="13.5" thickBot="1">
      <c r="A71" s="281" t="s">
        <v>165</v>
      </c>
      <c r="B71" s="282"/>
      <c r="C71" s="282"/>
      <c r="D71" s="282"/>
      <c r="E71" s="282"/>
      <c r="F71" s="282"/>
      <c r="G71" s="282"/>
      <c r="H71" s="283"/>
    </row>
    <row r="72" spans="1:8" ht="7.5" customHeight="1">
      <c r="A72" s="10"/>
      <c r="B72" s="27"/>
      <c r="C72" s="26"/>
      <c r="D72" s="25"/>
      <c r="E72" s="125"/>
      <c r="F72" s="125"/>
      <c r="G72" s="125"/>
      <c r="H72" s="126"/>
    </row>
    <row r="73" spans="1:8" ht="15" customHeight="1">
      <c r="A73" s="10" t="s">
        <v>174</v>
      </c>
      <c r="B73" s="27"/>
      <c r="C73" s="26" t="s">
        <v>47</v>
      </c>
      <c r="D73" s="160">
        <f>D48+D69</f>
        <v>858.9</v>
      </c>
      <c r="E73" s="284" t="s">
        <v>194</v>
      </c>
      <c r="F73" s="284"/>
      <c r="G73" s="284"/>
      <c r="H73" s="126"/>
    </row>
    <row r="74" spans="1:8" ht="15" customHeight="1">
      <c r="A74" s="132" t="s">
        <v>172</v>
      </c>
      <c r="B74" s="133"/>
      <c r="C74" s="133"/>
      <c r="D74" s="137"/>
      <c r="E74" s="284"/>
      <c r="F74" s="284"/>
      <c r="G74" s="284"/>
      <c r="H74" s="134"/>
    </row>
    <row r="75" spans="1:8" ht="15" customHeight="1">
      <c r="A75" s="10" t="s">
        <v>173</v>
      </c>
      <c r="B75" s="8" t="s">
        <v>166</v>
      </c>
      <c r="C75" s="12" t="s">
        <v>131</v>
      </c>
      <c r="D75" s="191">
        <v>0</v>
      </c>
      <c r="E75" s="24" t="s">
        <v>23</v>
      </c>
      <c r="F75" s="9"/>
      <c r="G75" s="9"/>
      <c r="H75" s="5"/>
    </row>
    <row r="76" spans="1:8" ht="15" customHeight="1">
      <c r="A76" s="10"/>
      <c r="B76" s="8" t="s">
        <v>167</v>
      </c>
      <c r="C76" s="12" t="s">
        <v>131</v>
      </c>
      <c r="D76" s="191">
        <v>0</v>
      </c>
      <c r="E76" s="24" t="s">
        <v>21</v>
      </c>
      <c r="F76" s="9"/>
      <c r="G76" s="9"/>
      <c r="H76" s="5"/>
    </row>
    <row r="77" spans="1:8" ht="7.5" customHeight="1">
      <c r="A77" s="10"/>
      <c r="B77" s="8"/>
      <c r="C77" s="12"/>
      <c r="D77" s="138"/>
      <c r="E77" s="24"/>
      <c r="F77" s="9"/>
      <c r="G77" s="9"/>
      <c r="H77" s="5"/>
    </row>
    <row r="78" spans="1:8" ht="15" customHeight="1">
      <c r="A78" s="10" t="s">
        <v>171</v>
      </c>
      <c r="B78" s="8" t="s">
        <v>168</v>
      </c>
      <c r="C78" s="12" t="s">
        <v>20</v>
      </c>
      <c r="D78" s="192">
        <v>39</v>
      </c>
      <c r="E78" s="24" t="s">
        <v>19</v>
      </c>
      <c r="F78" s="9"/>
      <c r="G78" s="9"/>
      <c r="H78" s="5"/>
    </row>
    <row r="79" spans="1:8" ht="15" customHeight="1">
      <c r="A79" s="14" t="s">
        <v>170</v>
      </c>
      <c r="B79" s="9"/>
      <c r="C79" s="13" t="s">
        <v>18</v>
      </c>
      <c r="D79" s="136">
        <f>D73-D75+D78</f>
        <v>897.9</v>
      </c>
      <c r="E79" s="9"/>
      <c r="F79" s="9"/>
      <c r="G79" s="9"/>
      <c r="H79" s="5"/>
    </row>
    <row r="80" spans="1:8" ht="13" thickBot="1">
      <c r="A80" s="4"/>
      <c r="B80" s="3"/>
      <c r="C80" s="23"/>
      <c r="D80" s="3"/>
      <c r="E80" s="3"/>
      <c r="F80" s="3"/>
      <c r="G80" s="3"/>
      <c r="H80" s="2"/>
    </row>
    <row r="81" spans="1:8" ht="13.5" thickBot="1">
      <c r="A81" s="246" t="s">
        <v>175</v>
      </c>
      <c r="B81" s="247"/>
      <c r="C81" s="247"/>
      <c r="D81" s="247"/>
      <c r="E81" s="247"/>
      <c r="F81" s="247"/>
      <c r="G81" s="247"/>
      <c r="H81" s="248"/>
    </row>
    <row r="82" spans="1:8" s="22" customFormat="1" ht="7.5" customHeight="1">
      <c r="A82" s="18"/>
      <c r="B82" s="17"/>
      <c r="C82" s="17"/>
      <c r="D82" s="17"/>
      <c r="E82" s="17"/>
      <c r="F82" s="17"/>
      <c r="G82" s="17"/>
      <c r="H82" s="16"/>
    </row>
    <row r="83" spans="1:8" ht="15" customHeight="1">
      <c r="A83" s="14" t="s">
        <v>176</v>
      </c>
      <c r="B83" s="9"/>
      <c r="C83" s="13" t="s">
        <v>17</v>
      </c>
      <c r="D83" s="151">
        <f>$B$12*0.25</f>
        <v>271.5</v>
      </c>
      <c r="F83" s="9"/>
      <c r="G83" s="9"/>
      <c r="H83" s="5"/>
    </row>
    <row r="84" spans="1:8" ht="7.5" customHeight="1" thickBot="1">
      <c r="A84" s="10"/>
      <c r="B84" s="9"/>
      <c r="C84" s="9"/>
      <c r="D84" s="9"/>
      <c r="E84" s="9"/>
      <c r="F84" s="9"/>
      <c r="G84" s="9"/>
      <c r="H84" s="5"/>
    </row>
    <row r="85" spans="1:8" ht="13.5" thickBot="1">
      <c r="A85" s="246" t="s">
        <v>177</v>
      </c>
      <c r="B85" s="247"/>
      <c r="C85" s="247"/>
      <c r="D85" s="247"/>
      <c r="E85" s="247"/>
      <c r="F85" s="247"/>
      <c r="G85" s="247"/>
      <c r="H85" s="248"/>
    </row>
    <row r="86" spans="1:8" s="22" customFormat="1" ht="13">
      <c r="A86" s="18"/>
      <c r="B86" s="17"/>
      <c r="C86" s="17"/>
      <c r="D86" s="17"/>
      <c r="E86" s="17"/>
      <c r="F86" s="17"/>
      <c r="G86" s="17"/>
      <c r="H86" s="16"/>
    </row>
    <row r="87" spans="1:8">
      <c r="A87" s="10" t="s">
        <v>130</v>
      </c>
      <c r="B87" s="9"/>
      <c r="C87" s="9"/>
      <c r="D87" s="147">
        <f>C33</f>
        <v>761</v>
      </c>
      <c r="E87" s="9"/>
      <c r="F87" s="9"/>
      <c r="G87" s="9"/>
      <c r="H87" s="5"/>
    </row>
    <row r="88" spans="1:8">
      <c r="A88" s="10" t="s">
        <v>178</v>
      </c>
      <c r="B88" s="9"/>
      <c r="C88" s="12" t="s">
        <v>131</v>
      </c>
      <c r="D88" s="147">
        <f>D79</f>
        <v>897.9</v>
      </c>
      <c r="E88" s="21" t="s">
        <v>179</v>
      </c>
      <c r="F88" s="9"/>
      <c r="G88" s="9"/>
      <c r="H88" s="5"/>
    </row>
    <row r="89" spans="1:8" ht="13">
      <c r="A89" s="152" t="s">
        <v>180</v>
      </c>
      <c r="B89" s="153"/>
      <c r="C89" s="12" t="s">
        <v>131</v>
      </c>
      <c r="D89" s="212">
        <v>65</v>
      </c>
      <c r="E89" s="21" t="s">
        <v>181</v>
      </c>
      <c r="F89" s="9"/>
      <c r="G89" s="9"/>
      <c r="H89" s="5"/>
    </row>
    <row r="90" spans="1:8" ht="13">
      <c r="A90" s="14" t="s">
        <v>182</v>
      </c>
      <c r="B90" s="9"/>
      <c r="C90" s="13" t="s">
        <v>16</v>
      </c>
      <c r="D90" s="155">
        <v>0</v>
      </c>
      <c r="E90" s="21" t="s">
        <v>183</v>
      </c>
      <c r="F90" s="9"/>
      <c r="G90" s="9"/>
      <c r="H90" s="5"/>
    </row>
    <row r="91" spans="1:8" ht="13.5" thickBot="1">
      <c r="A91" s="14"/>
      <c r="B91" s="9"/>
      <c r="C91" s="8"/>
      <c r="D91" s="20"/>
      <c r="E91" s="19"/>
      <c r="F91" s="9"/>
      <c r="G91" s="9"/>
      <c r="H91" s="5"/>
    </row>
    <row r="92" spans="1:8" ht="13.5" thickBot="1">
      <c r="A92" s="246" t="s">
        <v>184</v>
      </c>
      <c r="B92" s="247"/>
      <c r="C92" s="247"/>
      <c r="D92" s="247"/>
      <c r="E92" s="247"/>
      <c r="F92" s="247"/>
      <c r="G92" s="247"/>
      <c r="H92" s="248"/>
    </row>
    <row r="93" spans="1:8" ht="7.5" customHeight="1">
      <c r="A93" s="18"/>
      <c r="B93" s="17"/>
      <c r="C93" s="17"/>
      <c r="D93" s="17"/>
      <c r="E93" s="17"/>
      <c r="F93" s="17"/>
      <c r="G93" s="17"/>
      <c r="H93" s="16"/>
    </row>
    <row r="94" spans="1:8" ht="15" customHeight="1">
      <c r="A94" s="10" t="s">
        <v>156</v>
      </c>
      <c r="B94" s="9"/>
      <c r="C94" s="9"/>
      <c r="D94" s="11">
        <f>B12</f>
        <v>1086</v>
      </c>
      <c r="E94" s="9"/>
      <c r="F94" s="9"/>
      <c r="G94" s="9"/>
      <c r="H94" s="5"/>
    </row>
    <row r="95" spans="1:8" ht="15" customHeight="1">
      <c r="A95" s="15" t="s">
        <v>185</v>
      </c>
      <c r="B95" s="9"/>
      <c r="C95" s="12" t="s">
        <v>131</v>
      </c>
      <c r="D95" s="11">
        <v>275</v>
      </c>
      <c r="E95" s="9"/>
      <c r="F95" s="9"/>
      <c r="G95" s="9"/>
      <c r="H95" s="5"/>
    </row>
    <row r="96" spans="1:8" ht="15" customHeight="1">
      <c r="A96" s="10" t="s">
        <v>186</v>
      </c>
      <c r="B96" s="9"/>
      <c r="C96" s="12" t="s">
        <v>131</v>
      </c>
      <c r="D96" s="156">
        <f>D90</f>
        <v>0</v>
      </c>
      <c r="E96" s="9"/>
      <c r="F96" s="9"/>
      <c r="G96" s="9"/>
      <c r="H96" s="5"/>
    </row>
    <row r="97" spans="1:8" ht="15" customHeight="1">
      <c r="A97" s="14" t="s">
        <v>187</v>
      </c>
      <c r="B97" s="9"/>
      <c r="C97" s="13" t="s">
        <v>15</v>
      </c>
      <c r="D97" s="157">
        <v>811</v>
      </c>
      <c r="E97" s="21" t="s">
        <v>183</v>
      </c>
      <c r="F97" s="9"/>
      <c r="G97" s="9"/>
      <c r="H97" s="5"/>
    </row>
    <row r="98" spans="1:8" ht="9.75" customHeight="1">
      <c r="A98" s="10"/>
      <c r="B98" s="9"/>
      <c r="C98" s="12"/>
      <c r="D98" s="11"/>
      <c r="E98" s="9"/>
      <c r="F98" s="9"/>
      <c r="G98" s="9"/>
      <c r="H98" s="5"/>
    </row>
    <row r="99" spans="1:8" ht="15" customHeight="1">
      <c r="A99" s="10" t="s">
        <v>188</v>
      </c>
      <c r="B99" s="274" t="s">
        <v>229</v>
      </c>
      <c r="C99" s="274"/>
      <c r="D99" s="9"/>
      <c r="E99" s="8" t="s">
        <v>189</v>
      </c>
      <c r="F99" s="213">
        <v>44380</v>
      </c>
      <c r="G99" s="6"/>
      <c r="H99" s="5"/>
    </row>
    <row r="100" spans="1:8" ht="9.75" customHeight="1">
      <c r="A100" s="10"/>
      <c r="B100" s="9"/>
      <c r="C100" s="9"/>
      <c r="D100" s="9"/>
      <c r="E100" s="8"/>
      <c r="F100" s="9"/>
      <c r="G100" s="6"/>
      <c r="H100" s="5"/>
    </row>
    <row r="101" spans="1:8" ht="15" customHeight="1">
      <c r="A101" s="10" t="s">
        <v>190</v>
      </c>
      <c r="B101" s="274" t="s">
        <v>230</v>
      </c>
      <c r="C101" s="274"/>
      <c r="D101" s="9"/>
      <c r="E101" s="8" t="s">
        <v>189</v>
      </c>
      <c r="F101" s="213">
        <v>44380</v>
      </c>
      <c r="G101" s="6"/>
      <c r="H101" s="5"/>
    </row>
    <row r="102" spans="1:8" ht="9.75" customHeight="1" thickBot="1">
      <c r="A102" s="4"/>
      <c r="B102" s="3"/>
      <c r="C102" s="3"/>
      <c r="D102" s="3"/>
      <c r="E102" s="3"/>
      <c r="F102" s="3"/>
      <c r="G102" s="3"/>
      <c r="H102" s="2"/>
    </row>
  </sheetData>
  <sheetProtection algorithmName="SHA-512" hashValue="Y2cV7AA/MEnKDa+Vv7z5TuX1MZQs9bnrzbkDADxnlYtoTbg/iMOZfA6g1lkLtCbY2TXiTJiC9+plhS8kYQ3KAA==" saltValue="cE0sB3ChXR1rWFqm9liIVQ==" spinCount="100000" sheet="1" objects="1" selectLockedCells="1"/>
  <mergeCells count="54">
    <mergeCell ref="A85:H85"/>
    <mergeCell ref="A92:H92"/>
    <mergeCell ref="B99:C99"/>
    <mergeCell ref="B101:C101"/>
    <mergeCell ref="B59:C59"/>
    <mergeCell ref="E59:F59"/>
    <mergeCell ref="A62:B63"/>
    <mergeCell ref="A71:H71"/>
    <mergeCell ref="E73:G74"/>
    <mergeCell ref="A81:H81"/>
    <mergeCell ref="A69:B69"/>
    <mergeCell ref="B56:C56"/>
    <mergeCell ref="E56:F56"/>
    <mergeCell ref="B57:C57"/>
    <mergeCell ref="E57:F57"/>
    <mergeCell ref="B58:C58"/>
    <mergeCell ref="E58:F58"/>
    <mergeCell ref="B53:C53"/>
    <mergeCell ref="E53:F53"/>
    <mergeCell ref="B54:C54"/>
    <mergeCell ref="E54:F54"/>
    <mergeCell ref="B55:C55"/>
    <mergeCell ref="E55:F55"/>
    <mergeCell ref="B45:F45"/>
    <mergeCell ref="A50:H50"/>
    <mergeCell ref="B51:C51"/>
    <mergeCell ref="E51:F51"/>
    <mergeCell ref="B52:C52"/>
    <mergeCell ref="E52:F52"/>
    <mergeCell ref="B42:C42"/>
    <mergeCell ref="G42:H42"/>
    <mergeCell ref="B43:C43"/>
    <mergeCell ref="G43:H43"/>
    <mergeCell ref="B44:C44"/>
    <mergeCell ref="G44:H44"/>
    <mergeCell ref="B39:C39"/>
    <mergeCell ref="G39:H39"/>
    <mergeCell ref="B40:C40"/>
    <mergeCell ref="G40:H40"/>
    <mergeCell ref="B41:C41"/>
    <mergeCell ref="G41:H41"/>
    <mergeCell ref="B36:C36"/>
    <mergeCell ref="G36:H36"/>
    <mergeCell ref="B37:C37"/>
    <mergeCell ref="G37:H37"/>
    <mergeCell ref="I37:K38"/>
    <mergeCell ref="B38:C38"/>
    <mergeCell ref="G38:H38"/>
    <mergeCell ref="A35:H35"/>
    <mergeCell ref="A1:H1"/>
    <mergeCell ref="C2:D2"/>
    <mergeCell ref="A6:H6"/>
    <mergeCell ref="C7:F7"/>
    <mergeCell ref="A28:H28"/>
  </mergeCells>
  <dataValidations count="2">
    <dataValidation type="list" allowBlank="1" showInputMessage="1" showErrorMessage="1" sqref="F37:F44">
      <formula1>"Oui, Non, N/A"</formula1>
    </dataValidation>
    <dataValidation type="decimal" allowBlank="1" showInputMessage="1" showErrorMessage="1" promptTitle="Must be between 25% and 30%" sqref="H12">
      <formula1>0.25</formula1>
      <formula2>0.3</formula2>
    </dataValidation>
  </dataValidations>
  <printOptions horizontalCentered="1"/>
  <pageMargins left="0.25" right="0.25" top="0.75" bottom="0.75" header="0.3" footer="0.3"/>
  <pageSetup scale="68" fitToHeight="0" orientation="portrait" r:id="rId1"/>
  <headerFooter differentFirst="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1</xdr:col>
                    <xdr:colOff>19050</xdr:colOff>
                    <xdr:row>13</xdr:row>
                    <xdr:rowOff>0</xdr:rowOff>
                  </from>
                  <to>
                    <xdr:col>2</xdr:col>
                    <xdr:colOff>107950</xdr:colOff>
                    <xdr:row>14</xdr:row>
                    <xdr:rowOff>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1</xdr:col>
                    <xdr:colOff>31750</xdr:colOff>
                    <xdr:row>17</xdr:row>
                    <xdr:rowOff>0</xdr:rowOff>
                  </from>
                  <to>
                    <xdr:col>2</xdr:col>
                    <xdr:colOff>50800</xdr:colOff>
                    <xdr:row>18</xdr:row>
                    <xdr:rowOff>0</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2</xdr:col>
                    <xdr:colOff>31750</xdr:colOff>
                    <xdr:row>17</xdr:row>
                    <xdr:rowOff>12700</xdr:rowOff>
                  </from>
                  <to>
                    <xdr:col>2</xdr:col>
                    <xdr:colOff>1009650</xdr:colOff>
                    <xdr:row>18</xdr:row>
                    <xdr:rowOff>0</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1</xdr:col>
                    <xdr:colOff>31750</xdr:colOff>
                    <xdr:row>2</xdr:row>
                    <xdr:rowOff>88900</xdr:rowOff>
                  </from>
                  <to>
                    <xdr:col>1</xdr:col>
                    <xdr:colOff>946150</xdr:colOff>
                    <xdr:row>3</xdr:row>
                    <xdr:rowOff>171450</xdr:rowOff>
                  </to>
                </anchor>
              </controlPr>
            </control>
          </mc:Choice>
        </mc:AlternateContent>
        <mc:AlternateContent xmlns:mc="http://schemas.openxmlformats.org/markup-compatibility/2006">
          <mc:Choice Requires="x14">
            <control shapeId="26629" r:id="rId8" name="Check Box 5">
              <controlPr defaultSize="0" autoFill="0" autoLine="0" autoPict="0">
                <anchor moveWithCells="1">
                  <from>
                    <xdr:col>1</xdr:col>
                    <xdr:colOff>800100</xdr:colOff>
                    <xdr:row>2</xdr:row>
                    <xdr:rowOff>88900</xdr:rowOff>
                  </from>
                  <to>
                    <xdr:col>3</xdr:col>
                    <xdr:colOff>19050</xdr:colOff>
                    <xdr:row>4</xdr:row>
                    <xdr:rowOff>12700</xdr:rowOff>
                  </to>
                </anchor>
              </controlPr>
            </control>
          </mc:Choice>
        </mc:AlternateContent>
        <mc:AlternateContent xmlns:mc="http://schemas.openxmlformats.org/markup-compatibility/2006">
          <mc:Choice Requires="x14">
            <control shapeId="26630" r:id="rId9" name="Check Box 6">
              <controlPr defaultSize="0" autoFill="0" autoLine="0" autoPict="0">
                <anchor moveWithCells="1">
                  <from>
                    <xdr:col>3</xdr:col>
                    <xdr:colOff>12700</xdr:colOff>
                    <xdr:row>2</xdr:row>
                    <xdr:rowOff>88900</xdr:rowOff>
                  </from>
                  <to>
                    <xdr:col>3</xdr:col>
                    <xdr:colOff>1123950</xdr:colOff>
                    <xdr:row>4</xdr:row>
                    <xdr:rowOff>0</xdr:rowOff>
                  </to>
                </anchor>
              </controlPr>
            </control>
          </mc:Choice>
        </mc:AlternateContent>
        <mc:AlternateContent xmlns:mc="http://schemas.openxmlformats.org/markup-compatibility/2006">
          <mc:Choice Requires="x14">
            <control shapeId="26631" r:id="rId10" name="Check Box 7">
              <controlPr defaultSize="0" autoFill="0" autoLine="0" autoPict="0">
                <anchor moveWithCells="1">
                  <from>
                    <xdr:col>1</xdr:col>
                    <xdr:colOff>927100</xdr:colOff>
                    <xdr:row>12</xdr:row>
                    <xdr:rowOff>114300</xdr:rowOff>
                  </from>
                  <to>
                    <xdr:col>2</xdr:col>
                    <xdr:colOff>812800</xdr:colOff>
                    <xdr:row>14</xdr:row>
                    <xdr:rowOff>0</xdr:rowOff>
                  </to>
                </anchor>
              </controlPr>
            </control>
          </mc:Choice>
        </mc:AlternateContent>
        <mc:AlternateContent xmlns:mc="http://schemas.openxmlformats.org/markup-compatibility/2006">
          <mc:Choice Requires="x14">
            <control shapeId="26632" r:id="rId11" name="Check Box 8">
              <controlPr defaultSize="0" autoFill="0" autoLine="0" autoPict="0">
                <anchor moveWithCells="1">
                  <from>
                    <xdr:col>2</xdr:col>
                    <xdr:colOff>895350</xdr:colOff>
                    <xdr:row>13</xdr:row>
                    <xdr:rowOff>0</xdr:rowOff>
                  </from>
                  <to>
                    <xdr:col>3</xdr:col>
                    <xdr:colOff>984250</xdr:colOff>
                    <xdr:row>14</xdr:row>
                    <xdr:rowOff>0</xdr:rowOff>
                  </to>
                </anchor>
              </controlPr>
            </control>
          </mc:Choice>
        </mc:AlternateContent>
        <mc:AlternateContent xmlns:mc="http://schemas.openxmlformats.org/markup-compatibility/2006">
          <mc:Choice Requires="x14">
            <control shapeId="26633" r:id="rId12" name="Check Box 9">
              <controlPr defaultSize="0" autoFill="0" autoLine="0" autoPict="0">
                <anchor moveWithCells="1">
                  <from>
                    <xdr:col>3</xdr:col>
                    <xdr:colOff>1079500</xdr:colOff>
                    <xdr:row>13</xdr:row>
                    <xdr:rowOff>0</xdr:rowOff>
                  </from>
                  <to>
                    <xdr:col>4</xdr:col>
                    <xdr:colOff>812800</xdr:colOff>
                    <xdr:row>14</xdr:row>
                    <xdr:rowOff>0</xdr:rowOff>
                  </to>
                </anchor>
              </controlPr>
            </control>
          </mc:Choice>
        </mc:AlternateContent>
        <mc:AlternateContent xmlns:mc="http://schemas.openxmlformats.org/markup-compatibility/2006">
          <mc:Choice Requires="x14">
            <control shapeId="26634" r:id="rId13" name="Check Box 10">
              <controlPr defaultSize="0" autoFill="0" autoLine="0" autoPict="0">
                <anchor moveWithCells="1">
                  <from>
                    <xdr:col>4</xdr:col>
                    <xdr:colOff>895350</xdr:colOff>
                    <xdr:row>13</xdr:row>
                    <xdr:rowOff>0</xdr:rowOff>
                  </from>
                  <to>
                    <xdr:col>5</xdr:col>
                    <xdr:colOff>781050</xdr:colOff>
                    <xdr:row>14</xdr:row>
                    <xdr:rowOff>0</xdr:rowOff>
                  </to>
                </anchor>
              </controlPr>
            </control>
          </mc:Choice>
        </mc:AlternateContent>
        <mc:AlternateContent xmlns:mc="http://schemas.openxmlformats.org/markup-compatibility/2006">
          <mc:Choice Requires="x14">
            <control shapeId="26635" r:id="rId14" name="Check Box 11">
              <controlPr defaultSize="0" autoFill="0" autoLine="0" autoPict="0">
                <anchor moveWithCells="1">
                  <from>
                    <xdr:col>6</xdr:col>
                    <xdr:colOff>31750</xdr:colOff>
                    <xdr:row>19</xdr:row>
                    <xdr:rowOff>0</xdr:rowOff>
                  </from>
                  <to>
                    <xdr:col>6</xdr:col>
                    <xdr:colOff>793750</xdr:colOff>
                    <xdr:row>19</xdr:row>
                    <xdr:rowOff>184150</xdr:rowOff>
                  </to>
                </anchor>
              </controlPr>
            </control>
          </mc:Choice>
        </mc:AlternateContent>
        <mc:AlternateContent xmlns:mc="http://schemas.openxmlformats.org/markup-compatibility/2006">
          <mc:Choice Requires="x14">
            <control shapeId="26636" r:id="rId15" name="Check Box 12">
              <controlPr defaultSize="0" autoFill="0" autoLine="0" autoPict="0">
                <anchor moveWithCells="1">
                  <from>
                    <xdr:col>7</xdr:col>
                    <xdr:colOff>31750</xdr:colOff>
                    <xdr:row>19</xdr:row>
                    <xdr:rowOff>0</xdr:rowOff>
                  </from>
                  <to>
                    <xdr:col>8</xdr:col>
                    <xdr:colOff>76200</xdr:colOff>
                    <xdr:row>20</xdr:row>
                    <xdr:rowOff>12700</xdr:rowOff>
                  </to>
                </anchor>
              </controlPr>
            </control>
          </mc:Choice>
        </mc:AlternateContent>
        <mc:AlternateContent xmlns:mc="http://schemas.openxmlformats.org/markup-compatibility/2006">
          <mc:Choice Requires="x14">
            <control shapeId="26637" r:id="rId16" name="Check Box 13">
              <controlPr defaultSize="0" autoFill="0" autoLine="0" autoPict="0">
                <anchor moveWithCells="1">
                  <from>
                    <xdr:col>1</xdr:col>
                    <xdr:colOff>31750</xdr:colOff>
                    <xdr:row>19</xdr:row>
                    <xdr:rowOff>0</xdr:rowOff>
                  </from>
                  <to>
                    <xdr:col>1</xdr:col>
                    <xdr:colOff>793750</xdr:colOff>
                    <xdr:row>19</xdr:row>
                    <xdr:rowOff>184150</xdr:rowOff>
                  </to>
                </anchor>
              </controlPr>
            </control>
          </mc:Choice>
        </mc:AlternateContent>
        <mc:AlternateContent xmlns:mc="http://schemas.openxmlformats.org/markup-compatibility/2006">
          <mc:Choice Requires="x14">
            <control shapeId="26638" r:id="rId17" name="Check Box 14">
              <controlPr defaultSize="0" autoFill="0" autoLine="0" autoPict="0">
                <anchor moveWithCells="1">
                  <from>
                    <xdr:col>2</xdr:col>
                    <xdr:colOff>31750</xdr:colOff>
                    <xdr:row>19</xdr:row>
                    <xdr:rowOff>0</xdr:rowOff>
                  </from>
                  <to>
                    <xdr:col>2</xdr:col>
                    <xdr:colOff>793750</xdr:colOff>
                    <xdr:row>19</xdr:row>
                    <xdr:rowOff>184150</xdr:rowOff>
                  </to>
                </anchor>
              </controlPr>
            </control>
          </mc:Choice>
        </mc:AlternateContent>
        <mc:AlternateContent xmlns:mc="http://schemas.openxmlformats.org/markup-compatibility/2006">
          <mc:Choice Requires="x14">
            <control shapeId="26639" r:id="rId18" name="Check Box 15">
              <controlPr defaultSize="0" autoFill="0" autoLine="0" autoPict="0">
                <anchor moveWithCells="1">
                  <from>
                    <xdr:col>3</xdr:col>
                    <xdr:colOff>31750</xdr:colOff>
                    <xdr:row>19</xdr:row>
                    <xdr:rowOff>0</xdr:rowOff>
                  </from>
                  <to>
                    <xdr:col>3</xdr:col>
                    <xdr:colOff>793750</xdr:colOff>
                    <xdr:row>19</xdr:row>
                    <xdr:rowOff>184150</xdr:rowOff>
                  </to>
                </anchor>
              </controlPr>
            </control>
          </mc:Choice>
        </mc:AlternateContent>
        <mc:AlternateContent xmlns:mc="http://schemas.openxmlformats.org/markup-compatibility/2006">
          <mc:Choice Requires="x14">
            <control shapeId="26640" r:id="rId19" name="Check Box 16">
              <controlPr defaultSize="0" autoFill="0" autoLine="0" autoPict="0">
                <anchor moveWithCells="1">
                  <from>
                    <xdr:col>5</xdr:col>
                    <xdr:colOff>876300</xdr:colOff>
                    <xdr:row>13</xdr:row>
                    <xdr:rowOff>0</xdr:rowOff>
                  </from>
                  <to>
                    <xdr:col>6</xdr:col>
                    <xdr:colOff>927100</xdr:colOff>
                    <xdr:row>14</xdr:row>
                    <xdr:rowOff>0</xdr:rowOff>
                  </to>
                </anchor>
              </controlPr>
            </control>
          </mc:Choice>
        </mc:AlternateContent>
        <mc:AlternateContent xmlns:mc="http://schemas.openxmlformats.org/markup-compatibility/2006">
          <mc:Choice Requires="x14">
            <control shapeId="26641" r:id="rId20" name="Check Box 17">
              <controlPr defaultSize="0" autoFill="0" autoLine="0" autoPict="0">
                <anchor moveWithCells="1">
                  <from>
                    <xdr:col>4</xdr:col>
                    <xdr:colOff>57150</xdr:colOff>
                    <xdr:row>61</xdr:row>
                    <xdr:rowOff>184150</xdr:rowOff>
                  </from>
                  <to>
                    <xdr:col>5</xdr:col>
                    <xdr:colOff>609600</xdr:colOff>
                    <xdr:row>62</xdr:row>
                    <xdr:rowOff>171450</xdr:rowOff>
                  </to>
                </anchor>
              </controlPr>
            </control>
          </mc:Choice>
        </mc:AlternateContent>
        <mc:AlternateContent xmlns:mc="http://schemas.openxmlformats.org/markup-compatibility/2006">
          <mc:Choice Requires="x14">
            <control shapeId="26642" r:id="rId21" name="Check Box 18">
              <controlPr defaultSize="0" autoFill="0" autoLine="0" autoPict="0">
                <anchor moveWithCells="1">
                  <from>
                    <xdr:col>3</xdr:col>
                    <xdr:colOff>50800</xdr:colOff>
                    <xdr:row>61</xdr:row>
                    <xdr:rowOff>184150</xdr:rowOff>
                  </from>
                  <to>
                    <xdr:col>3</xdr:col>
                    <xdr:colOff>1174750</xdr:colOff>
                    <xdr:row>62</xdr:row>
                    <xdr:rowOff>171450</xdr:rowOff>
                  </to>
                </anchor>
              </controlPr>
            </control>
          </mc:Choice>
        </mc:AlternateContent>
        <mc:AlternateContent xmlns:mc="http://schemas.openxmlformats.org/markup-compatibility/2006">
          <mc:Choice Requires="x14">
            <control shapeId="26643" r:id="rId22" name="Check Box 19">
              <controlPr defaultSize="0" autoFill="0" autoLine="0" autoPict="0">
                <anchor moveWithCells="1">
                  <from>
                    <xdr:col>3</xdr:col>
                    <xdr:colOff>50800</xdr:colOff>
                    <xdr:row>61</xdr:row>
                    <xdr:rowOff>12700</xdr:rowOff>
                  </from>
                  <to>
                    <xdr:col>4</xdr:col>
                    <xdr:colOff>88900</xdr:colOff>
                    <xdr:row>62</xdr:row>
                    <xdr:rowOff>0</xdr:rowOff>
                  </to>
                </anchor>
              </controlPr>
            </control>
          </mc:Choice>
        </mc:AlternateContent>
        <mc:AlternateContent xmlns:mc="http://schemas.openxmlformats.org/markup-compatibility/2006">
          <mc:Choice Requires="x14">
            <control shapeId="26644" r:id="rId23" name="Check Box 20">
              <controlPr defaultSize="0" autoFill="0" autoLine="0" autoPict="0">
                <anchor moveWithCells="1">
                  <from>
                    <xdr:col>2</xdr:col>
                    <xdr:colOff>0</xdr:colOff>
                    <xdr:row>61</xdr:row>
                    <xdr:rowOff>184150</xdr:rowOff>
                  </from>
                  <to>
                    <xdr:col>2</xdr:col>
                    <xdr:colOff>1123950</xdr:colOff>
                    <xdr:row>62</xdr:row>
                    <xdr:rowOff>171450</xdr:rowOff>
                  </to>
                </anchor>
              </controlPr>
            </control>
          </mc:Choice>
        </mc:AlternateContent>
        <mc:AlternateContent xmlns:mc="http://schemas.openxmlformats.org/markup-compatibility/2006">
          <mc:Choice Requires="x14">
            <control shapeId="26645" r:id="rId24" name="Check Box 21">
              <controlPr defaultSize="0" autoFill="0" autoLine="0" autoPict="0">
                <anchor moveWithCells="1">
                  <from>
                    <xdr:col>2</xdr:col>
                    <xdr:colOff>0</xdr:colOff>
                    <xdr:row>61</xdr:row>
                    <xdr:rowOff>12700</xdr:rowOff>
                  </from>
                  <to>
                    <xdr:col>3</xdr:col>
                    <xdr:colOff>12700</xdr:colOff>
                    <xdr:row>61</xdr:row>
                    <xdr:rowOff>184150</xdr:rowOff>
                  </to>
                </anchor>
              </controlPr>
            </control>
          </mc:Choice>
        </mc:AlternateContent>
        <mc:AlternateContent xmlns:mc="http://schemas.openxmlformats.org/markup-compatibility/2006">
          <mc:Choice Requires="x14">
            <control shapeId="26646" r:id="rId25" name="Check Box 22">
              <controlPr defaultSize="0" autoFill="0" autoLine="0" autoPict="0">
                <anchor moveWithCells="1">
                  <from>
                    <xdr:col>4</xdr:col>
                    <xdr:colOff>57150</xdr:colOff>
                    <xdr:row>61</xdr:row>
                    <xdr:rowOff>12700</xdr:rowOff>
                  </from>
                  <to>
                    <xdr:col>6</xdr:col>
                    <xdr:colOff>781050</xdr:colOff>
                    <xdr:row>62</xdr:row>
                    <xdr:rowOff>0</xdr:rowOff>
                  </to>
                </anchor>
              </controlPr>
            </control>
          </mc:Choice>
        </mc:AlternateContent>
        <mc:AlternateContent xmlns:mc="http://schemas.openxmlformats.org/markup-compatibility/2006">
          <mc:Choice Requires="x14">
            <control shapeId="26647" r:id="rId26" name="Option Button 23">
              <controlPr defaultSize="0" autoFill="0" autoLine="0" autoPict="0">
                <anchor moveWithCells="1">
                  <from>
                    <xdr:col>5</xdr:col>
                    <xdr:colOff>704850</xdr:colOff>
                    <xdr:row>61</xdr:row>
                    <xdr:rowOff>88900</xdr:rowOff>
                  </from>
                  <to>
                    <xdr:col>6</xdr:col>
                    <xdr:colOff>12700</xdr:colOff>
                    <xdr:row>62</xdr:row>
                    <xdr:rowOff>279400</xdr:rowOff>
                  </to>
                </anchor>
              </controlPr>
            </control>
          </mc:Choice>
        </mc:AlternateContent>
        <mc:AlternateContent xmlns:mc="http://schemas.openxmlformats.org/markup-compatibility/2006">
          <mc:Choice Requires="x14">
            <control shapeId="26648" r:id="rId27" name="Option Button 24">
              <controlPr defaultSize="0" autoFill="0" autoLine="0" autoPict="0">
                <anchor moveWithCells="1">
                  <from>
                    <xdr:col>5</xdr:col>
                    <xdr:colOff>1085850</xdr:colOff>
                    <xdr:row>61</xdr:row>
                    <xdr:rowOff>88900</xdr:rowOff>
                  </from>
                  <to>
                    <xdr:col>6</xdr:col>
                    <xdr:colOff>393700</xdr:colOff>
                    <xdr:row>62</xdr:row>
                    <xdr:rowOff>279400</xdr:rowOff>
                  </to>
                </anchor>
              </controlPr>
            </control>
          </mc:Choice>
        </mc:AlternateContent>
        <mc:AlternateContent xmlns:mc="http://schemas.openxmlformats.org/markup-compatibility/2006">
          <mc:Choice Requires="x14">
            <control shapeId="26649" r:id="rId28" name="Option Button 25">
              <controlPr defaultSize="0" autoFill="0" autoLine="0" autoPict="0">
                <anchor moveWithCells="1">
                  <from>
                    <xdr:col>6</xdr:col>
                    <xdr:colOff>298450</xdr:colOff>
                    <xdr:row>61</xdr:row>
                    <xdr:rowOff>88900</xdr:rowOff>
                  </from>
                  <to>
                    <xdr:col>6</xdr:col>
                    <xdr:colOff>781050</xdr:colOff>
                    <xdr:row>62</xdr:row>
                    <xdr:rowOff>279400</xdr:rowOff>
                  </to>
                </anchor>
              </controlPr>
            </control>
          </mc:Choice>
        </mc:AlternateContent>
        <mc:AlternateContent xmlns:mc="http://schemas.openxmlformats.org/markup-compatibility/2006">
          <mc:Choice Requires="x14">
            <control shapeId="26650" r:id="rId29" name="Option Button 26">
              <controlPr defaultSize="0" autoFill="0" autoLine="0" autoPict="0">
                <anchor moveWithCells="1">
                  <from>
                    <xdr:col>6</xdr:col>
                    <xdr:colOff>679450</xdr:colOff>
                    <xdr:row>61</xdr:row>
                    <xdr:rowOff>88900</xdr:rowOff>
                  </from>
                  <to>
                    <xdr:col>7</xdr:col>
                    <xdr:colOff>285750</xdr:colOff>
                    <xdr:row>62</xdr:row>
                    <xdr:rowOff>279400</xdr:rowOff>
                  </to>
                </anchor>
              </controlPr>
            </control>
          </mc:Choice>
        </mc:AlternateContent>
        <mc:AlternateContent xmlns:mc="http://schemas.openxmlformats.org/markup-compatibility/2006">
          <mc:Choice Requires="x14">
            <control shapeId="26651" r:id="rId30" name="Check Box 27">
              <controlPr defaultSize="0" autoFill="0" autoLine="0" autoPict="0">
                <anchor moveWithCells="1">
                  <from>
                    <xdr:col>5</xdr:col>
                    <xdr:colOff>31750</xdr:colOff>
                    <xdr:row>17</xdr:row>
                    <xdr:rowOff>0</xdr:rowOff>
                  </from>
                  <to>
                    <xdr:col>5</xdr:col>
                    <xdr:colOff>793750</xdr:colOff>
                    <xdr:row>17</xdr:row>
                    <xdr:rowOff>184150</xdr:rowOff>
                  </to>
                </anchor>
              </controlPr>
            </control>
          </mc:Choice>
        </mc:AlternateContent>
        <mc:AlternateContent xmlns:mc="http://schemas.openxmlformats.org/markup-compatibility/2006">
          <mc:Choice Requires="x14">
            <control shapeId="26652" r:id="rId31" name="Check Box 28">
              <controlPr defaultSize="0" autoFill="0" autoLine="0" autoPict="0">
                <anchor moveWithCells="1">
                  <from>
                    <xdr:col>6</xdr:col>
                    <xdr:colOff>31750</xdr:colOff>
                    <xdr:row>17</xdr:row>
                    <xdr:rowOff>0</xdr:rowOff>
                  </from>
                  <to>
                    <xdr:col>6</xdr:col>
                    <xdr:colOff>793750</xdr:colOff>
                    <xdr:row>17</xdr:row>
                    <xdr:rowOff>184150</xdr:rowOff>
                  </to>
                </anchor>
              </controlPr>
            </control>
          </mc:Choice>
        </mc:AlternateContent>
        <mc:AlternateContent xmlns:mc="http://schemas.openxmlformats.org/markup-compatibility/2006">
          <mc:Choice Requires="x14">
            <control shapeId="26653" r:id="rId32" name="Check Box 29">
              <controlPr defaultSize="0" autoFill="0" autoLine="0" autoPict="0">
                <anchor moveWithCells="1">
                  <from>
                    <xdr:col>1</xdr:col>
                    <xdr:colOff>31750</xdr:colOff>
                    <xdr:row>21</xdr:row>
                    <xdr:rowOff>0</xdr:rowOff>
                  </from>
                  <to>
                    <xdr:col>1</xdr:col>
                    <xdr:colOff>793750</xdr:colOff>
                    <xdr:row>21</xdr:row>
                    <xdr:rowOff>184150</xdr:rowOff>
                  </to>
                </anchor>
              </controlPr>
            </control>
          </mc:Choice>
        </mc:AlternateContent>
        <mc:AlternateContent xmlns:mc="http://schemas.openxmlformats.org/markup-compatibility/2006">
          <mc:Choice Requires="x14">
            <control shapeId="26654" r:id="rId33" name="Check Box 30">
              <controlPr defaultSize="0" autoFill="0" autoLine="0" autoPict="0">
                <anchor moveWithCells="1">
                  <from>
                    <xdr:col>2</xdr:col>
                    <xdr:colOff>31750</xdr:colOff>
                    <xdr:row>21</xdr:row>
                    <xdr:rowOff>0</xdr:rowOff>
                  </from>
                  <to>
                    <xdr:col>2</xdr:col>
                    <xdr:colOff>793750</xdr:colOff>
                    <xdr:row>21</xdr:row>
                    <xdr:rowOff>184150</xdr:rowOff>
                  </to>
                </anchor>
              </controlPr>
            </control>
          </mc:Choice>
        </mc:AlternateContent>
        <mc:AlternateContent xmlns:mc="http://schemas.openxmlformats.org/markup-compatibility/2006">
          <mc:Choice Requires="x14">
            <control shapeId="26655" r:id="rId34" name="Check Box 31">
              <controlPr defaultSize="0" autoFill="0" autoLine="0" autoPict="0">
                <anchor moveWithCells="1">
                  <from>
                    <xdr:col>3</xdr:col>
                    <xdr:colOff>31750</xdr:colOff>
                    <xdr:row>21</xdr:row>
                    <xdr:rowOff>0</xdr:rowOff>
                  </from>
                  <to>
                    <xdr:col>3</xdr:col>
                    <xdr:colOff>1174750</xdr:colOff>
                    <xdr:row>22</xdr:row>
                    <xdr:rowOff>12700</xdr:rowOff>
                  </to>
                </anchor>
              </controlPr>
            </control>
          </mc:Choice>
        </mc:AlternateContent>
        <mc:AlternateContent xmlns:mc="http://schemas.openxmlformats.org/markup-compatibility/2006">
          <mc:Choice Requires="x14">
            <control shapeId="26656" r:id="rId35" name="Check Box 32">
              <controlPr defaultSize="0" autoFill="0" autoLine="0" autoPict="0">
                <anchor moveWithCells="1">
                  <from>
                    <xdr:col>4</xdr:col>
                    <xdr:colOff>31750</xdr:colOff>
                    <xdr:row>21</xdr:row>
                    <xdr:rowOff>0</xdr:rowOff>
                  </from>
                  <to>
                    <xdr:col>4</xdr:col>
                    <xdr:colOff>793750</xdr:colOff>
                    <xdr:row>21</xdr:row>
                    <xdr:rowOff>184150</xdr:rowOff>
                  </to>
                </anchor>
              </controlPr>
            </control>
          </mc:Choice>
        </mc:AlternateContent>
        <mc:AlternateContent xmlns:mc="http://schemas.openxmlformats.org/markup-compatibility/2006">
          <mc:Choice Requires="x14">
            <control shapeId="26657" r:id="rId36" name="Check Box 33">
              <controlPr defaultSize="0" autoFill="0" autoLine="0" autoPict="0">
                <anchor moveWithCells="1">
                  <from>
                    <xdr:col>5</xdr:col>
                    <xdr:colOff>31750</xdr:colOff>
                    <xdr:row>21</xdr:row>
                    <xdr:rowOff>0</xdr:rowOff>
                  </from>
                  <to>
                    <xdr:col>5</xdr:col>
                    <xdr:colOff>1155700</xdr:colOff>
                    <xdr:row>21</xdr:row>
                    <xdr:rowOff>184150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VLOOKUPs!$A$4:$A$10</xm:f>
          </x14:formula1>
          <xm:sqref>E10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P62"/>
  <sheetViews>
    <sheetView workbookViewId="0">
      <selection activeCell="N17" sqref="N17"/>
    </sheetView>
  </sheetViews>
  <sheetFormatPr baseColWidth="10" defaultColWidth="9.1796875" defaultRowHeight="14.5"/>
  <cols>
    <col min="1" max="1" width="11.1796875" customWidth="1"/>
    <col min="3" max="3" width="10.54296875" customWidth="1"/>
    <col min="4" max="4" width="9.453125" customWidth="1"/>
    <col min="5" max="5" width="9.26953125" customWidth="1"/>
    <col min="6" max="6" width="10" customWidth="1"/>
    <col min="7" max="7" width="9.7265625" customWidth="1"/>
    <col min="8" max="9" width="9.54296875" customWidth="1"/>
    <col min="10" max="11" width="9.453125" customWidth="1"/>
  </cols>
  <sheetData>
    <row r="1" spans="1:16" ht="18.5" thickBot="1">
      <c r="A1" s="323" t="s">
        <v>209</v>
      </c>
      <c r="B1" s="324"/>
      <c r="C1" s="324"/>
      <c r="D1" s="324"/>
      <c r="E1" s="324"/>
      <c r="F1" s="324"/>
      <c r="G1" s="324"/>
      <c r="H1" s="324"/>
      <c r="I1" s="324"/>
      <c r="J1" s="324"/>
      <c r="K1" s="324"/>
      <c r="L1" s="324"/>
      <c r="M1" s="324"/>
      <c r="N1" s="324"/>
      <c r="O1" s="324"/>
      <c r="P1" s="325"/>
    </row>
    <row r="2" spans="1:16">
      <c r="A2" s="104"/>
      <c r="B2" s="103"/>
      <c r="C2" s="103"/>
      <c r="D2" s="103"/>
      <c r="E2" s="103"/>
      <c r="F2" s="103"/>
      <c r="G2" s="103"/>
      <c r="H2" s="103"/>
      <c r="I2" s="103"/>
      <c r="J2" s="103"/>
      <c r="K2" s="103"/>
      <c r="L2" s="103"/>
      <c r="M2" s="103"/>
      <c r="N2" s="103"/>
      <c r="O2" s="103"/>
      <c r="P2" s="112"/>
    </row>
    <row r="3" spans="1:16">
      <c r="A3" s="104"/>
      <c r="B3" s="103"/>
      <c r="C3" s="103"/>
      <c r="D3" s="103"/>
      <c r="E3" s="103"/>
      <c r="F3" s="103"/>
      <c r="G3" s="103"/>
      <c r="H3" s="103"/>
      <c r="I3" s="103"/>
      <c r="J3" s="103"/>
      <c r="K3" s="103"/>
      <c r="L3" s="103"/>
      <c r="M3" s="103"/>
      <c r="N3" s="103"/>
      <c r="O3" s="103"/>
      <c r="P3" s="112"/>
    </row>
    <row r="4" spans="1:16" ht="18">
      <c r="A4" s="309" t="s">
        <v>38</v>
      </c>
      <c r="B4" s="310"/>
      <c r="C4" s="310"/>
      <c r="D4" s="310"/>
      <c r="E4" s="310"/>
      <c r="F4" s="310"/>
      <c r="G4" s="310"/>
      <c r="H4" s="310"/>
      <c r="I4" s="310"/>
      <c r="J4" s="310"/>
      <c r="K4" s="310"/>
      <c r="L4" s="310"/>
      <c r="M4" s="310"/>
      <c r="N4" s="310"/>
      <c r="O4" s="310"/>
      <c r="P4" s="311"/>
    </row>
    <row r="5" spans="1:16">
      <c r="A5" s="312"/>
      <c r="B5" s="296" t="s">
        <v>166</v>
      </c>
      <c r="C5" s="296"/>
      <c r="D5" s="296"/>
      <c r="E5" s="296"/>
      <c r="F5" s="296"/>
      <c r="G5" s="296" t="s">
        <v>168</v>
      </c>
      <c r="H5" s="296"/>
      <c r="I5" s="296"/>
      <c r="J5" s="296"/>
      <c r="K5" s="296"/>
      <c r="L5" s="296" t="s">
        <v>210</v>
      </c>
      <c r="M5" s="296"/>
      <c r="N5" s="296"/>
      <c r="O5" s="296"/>
      <c r="P5" s="313"/>
    </row>
    <row r="6" spans="1:16">
      <c r="A6" s="312"/>
      <c r="B6" s="111" t="s">
        <v>211</v>
      </c>
      <c r="C6" s="111" t="s">
        <v>212</v>
      </c>
      <c r="D6" s="111" t="s">
        <v>213</v>
      </c>
      <c r="E6" s="111" t="s">
        <v>214</v>
      </c>
      <c r="F6" s="111" t="s">
        <v>215</v>
      </c>
      <c r="G6" s="111" t="s">
        <v>211</v>
      </c>
      <c r="H6" s="111" t="s">
        <v>212</v>
      </c>
      <c r="I6" s="111" t="s">
        <v>213</v>
      </c>
      <c r="J6" s="111" t="s">
        <v>214</v>
      </c>
      <c r="K6" s="111" t="s">
        <v>215</v>
      </c>
      <c r="L6" s="111" t="s">
        <v>211</v>
      </c>
      <c r="M6" s="111" t="s">
        <v>212</v>
      </c>
      <c r="N6" s="111" t="s">
        <v>213</v>
      </c>
      <c r="O6" s="111" t="s">
        <v>214</v>
      </c>
      <c r="P6" s="110" t="s">
        <v>215</v>
      </c>
    </row>
    <row r="7" spans="1:16">
      <c r="A7" s="109" t="s">
        <v>216</v>
      </c>
      <c r="B7" s="162">
        <v>33</v>
      </c>
      <c r="C7" s="162">
        <v>40</v>
      </c>
      <c r="D7" s="162">
        <v>46</v>
      </c>
      <c r="E7" s="162">
        <v>53</v>
      </c>
      <c r="F7" s="162">
        <v>59</v>
      </c>
      <c r="G7" s="162">
        <v>44</v>
      </c>
      <c r="H7" s="162">
        <v>49</v>
      </c>
      <c r="I7" s="162">
        <v>54</v>
      </c>
      <c r="J7" s="162">
        <v>59</v>
      </c>
      <c r="K7" s="162">
        <v>64</v>
      </c>
      <c r="L7" s="162">
        <v>8</v>
      </c>
      <c r="M7" s="162">
        <v>10</v>
      </c>
      <c r="N7" s="162">
        <v>12</v>
      </c>
      <c r="O7" s="162">
        <v>13</v>
      </c>
      <c r="P7" s="162">
        <v>15</v>
      </c>
    </row>
    <row r="8" spans="1:16">
      <c r="A8" s="109" t="s">
        <v>217</v>
      </c>
      <c r="B8" s="114"/>
      <c r="C8" s="162">
        <v>58</v>
      </c>
      <c r="D8" s="162">
        <v>66</v>
      </c>
      <c r="E8" s="162">
        <v>75</v>
      </c>
      <c r="F8" s="162">
        <v>83</v>
      </c>
      <c r="G8" s="114"/>
      <c r="H8" s="162">
        <v>92</v>
      </c>
      <c r="I8" s="162">
        <v>101</v>
      </c>
      <c r="J8" s="162">
        <v>110</v>
      </c>
      <c r="K8" s="162">
        <v>119</v>
      </c>
      <c r="L8" s="114"/>
      <c r="M8" s="162">
        <v>14</v>
      </c>
      <c r="N8" s="162">
        <v>17</v>
      </c>
      <c r="O8" s="162">
        <v>19</v>
      </c>
      <c r="P8" s="162">
        <v>21</v>
      </c>
    </row>
    <row r="9" spans="1:16">
      <c r="A9" s="104"/>
      <c r="B9" s="103"/>
      <c r="C9" s="103"/>
      <c r="D9" s="103"/>
      <c r="E9" s="103"/>
      <c r="F9" s="103"/>
      <c r="G9" s="103"/>
      <c r="H9" s="103"/>
      <c r="I9" s="103"/>
      <c r="J9" s="103"/>
      <c r="K9" s="103"/>
      <c r="L9" s="103"/>
      <c r="M9" s="103"/>
      <c r="N9" s="103"/>
      <c r="O9" s="103"/>
      <c r="P9" s="112"/>
    </row>
    <row r="10" spans="1:16">
      <c r="A10" s="104"/>
      <c r="B10" s="103"/>
      <c r="C10" s="103"/>
      <c r="D10" s="103"/>
      <c r="E10" s="103"/>
      <c r="F10" s="103"/>
      <c r="G10" s="103"/>
      <c r="H10" s="103"/>
      <c r="I10" s="103"/>
      <c r="J10" s="103"/>
      <c r="K10" s="103"/>
      <c r="L10" s="103"/>
      <c r="M10" s="103"/>
      <c r="N10" s="103"/>
      <c r="O10" s="103"/>
      <c r="P10" s="112"/>
    </row>
    <row r="11" spans="1:16" ht="18">
      <c r="A11" s="309" t="s">
        <v>218</v>
      </c>
      <c r="B11" s="310"/>
      <c r="C11" s="310"/>
      <c r="D11" s="310"/>
      <c r="E11" s="310"/>
      <c r="F11" s="310"/>
      <c r="G11" s="310"/>
      <c r="H11" s="310"/>
      <c r="I11" s="310"/>
      <c r="J11" s="310"/>
      <c r="K11" s="310"/>
      <c r="L11" s="310"/>
      <c r="M11" s="310"/>
      <c r="N11" s="310"/>
      <c r="O11" s="310"/>
      <c r="P11" s="311"/>
    </row>
    <row r="12" spans="1:16">
      <c r="A12" s="312"/>
      <c r="B12" s="296" t="s">
        <v>219</v>
      </c>
      <c r="C12" s="296"/>
      <c r="D12" s="296"/>
      <c r="E12" s="296"/>
      <c r="F12" s="296"/>
      <c r="G12" s="296" t="s">
        <v>168</v>
      </c>
      <c r="H12" s="296"/>
      <c r="I12" s="296"/>
      <c r="J12" s="296"/>
      <c r="K12" s="296"/>
      <c r="L12" s="296" t="s">
        <v>220</v>
      </c>
      <c r="M12" s="296"/>
      <c r="N12" s="296"/>
      <c r="O12" s="296"/>
      <c r="P12" s="313"/>
    </row>
    <row r="13" spans="1:16">
      <c r="A13" s="312"/>
      <c r="B13" s="111" t="s">
        <v>211</v>
      </c>
      <c r="C13" s="111" t="s">
        <v>212</v>
      </c>
      <c r="D13" s="111" t="s">
        <v>213</v>
      </c>
      <c r="E13" s="111" t="s">
        <v>214</v>
      </c>
      <c r="F13" s="111" t="s">
        <v>215</v>
      </c>
      <c r="G13" s="111" t="s">
        <v>211</v>
      </c>
      <c r="H13" s="111" t="s">
        <v>212</v>
      </c>
      <c r="I13" s="111" t="s">
        <v>213</v>
      </c>
      <c r="J13" s="111" t="s">
        <v>214</v>
      </c>
      <c r="K13" s="111" t="s">
        <v>215</v>
      </c>
      <c r="L13" s="111" t="s">
        <v>211</v>
      </c>
      <c r="M13" s="111" t="s">
        <v>212</v>
      </c>
      <c r="N13" s="111" t="s">
        <v>213</v>
      </c>
      <c r="O13" s="111" t="s">
        <v>214</v>
      </c>
      <c r="P13" s="110" t="s">
        <v>215</v>
      </c>
    </row>
    <row r="14" spans="1:16">
      <c r="A14" s="109" t="s">
        <v>216</v>
      </c>
      <c r="B14" s="122">
        <v>37</v>
      </c>
      <c r="C14" s="122">
        <v>45</v>
      </c>
      <c r="D14" s="122">
        <v>66</v>
      </c>
      <c r="E14" s="122">
        <v>72</v>
      </c>
      <c r="F14" s="122">
        <v>85</v>
      </c>
      <c r="G14" s="122">
        <v>25</v>
      </c>
      <c r="H14" s="122">
        <v>28</v>
      </c>
      <c r="I14" s="122">
        <v>47</v>
      </c>
      <c r="J14" s="122">
        <v>48</v>
      </c>
      <c r="K14" s="122">
        <v>58</v>
      </c>
      <c r="L14" s="122">
        <v>9</v>
      </c>
      <c r="M14" s="122">
        <v>10</v>
      </c>
      <c r="N14" s="122">
        <v>11</v>
      </c>
      <c r="O14" s="122">
        <v>12</v>
      </c>
      <c r="P14" s="123">
        <v>14</v>
      </c>
    </row>
    <row r="15" spans="1:16">
      <c r="A15" s="109" t="s">
        <v>217</v>
      </c>
      <c r="B15" s="118"/>
      <c r="C15" s="105">
        <v>55</v>
      </c>
      <c r="D15" s="105">
        <v>79</v>
      </c>
      <c r="E15" s="105">
        <v>80</v>
      </c>
      <c r="F15" s="105">
        <v>97</v>
      </c>
      <c r="G15" s="118"/>
      <c r="H15" s="105">
        <v>46</v>
      </c>
      <c r="I15" s="105">
        <v>78</v>
      </c>
      <c r="J15" s="105">
        <v>79</v>
      </c>
      <c r="K15" s="105">
        <v>96</v>
      </c>
      <c r="L15" s="118"/>
      <c r="M15" s="105">
        <v>10</v>
      </c>
      <c r="N15" s="105">
        <v>14</v>
      </c>
      <c r="O15" s="105">
        <v>18</v>
      </c>
      <c r="P15" s="113">
        <v>25</v>
      </c>
    </row>
    <row r="16" spans="1:16">
      <c r="A16" s="116"/>
      <c r="B16" s="296" t="s">
        <v>221</v>
      </c>
      <c r="C16" s="296"/>
      <c r="D16" s="296"/>
      <c r="E16" s="296"/>
      <c r="F16" s="296"/>
      <c r="G16" s="314"/>
      <c r="H16" s="315"/>
      <c r="I16" s="315"/>
      <c r="J16" s="315"/>
      <c r="K16" s="316"/>
      <c r="L16" s="306" t="s">
        <v>222</v>
      </c>
      <c r="M16" s="307"/>
      <c r="N16" s="307"/>
      <c r="O16" s="307"/>
      <c r="P16" s="308"/>
    </row>
    <row r="17" spans="1:16">
      <c r="A17" s="109" t="s">
        <v>216</v>
      </c>
      <c r="B17" s="122">
        <v>35</v>
      </c>
      <c r="C17" s="122">
        <v>42</v>
      </c>
      <c r="D17" s="122">
        <v>69</v>
      </c>
      <c r="E17" s="122">
        <v>81</v>
      </c>
      <c r="F17" s="122">
        <v>91</v>
      </c>
      <c r="G17" s="317"/>
      <c r="H17" s="318"/>
      <c r="I17" s="318"/>
      <c r="J17" s="318"/>
      <c r="K17" s="319"/>
      <c r="L17" s="122">
        <v>12</v>
      </c>
      <c r="M17" s="122">
        <v>18</v>
      </c>
      <c r="N17" s="122">
        <v>26</v>
      </c>
      <c r="O17" s="122">
        <v>36</v>
      </c>
      <c r="P17" s="123">
        <v>54</v>
      </c>
    </row>
    <row r="18" spans="1:16">
      <c r="A18" s="109" t="s">
        <v>217</v>
      </c>
      <c r="B18" s="117"/>
      <c r="C18" s="163">
        <v>49</v>
      </c>
      <c r="D18" s="163">
        <v>81</v>
      </c>
      <c r="E18" s="105">
        <v>93</v>
      </c>
      <c r="F18" s="163">
        <v>105</v>
      </c>
      <c r="G18" s="320"/>
      <c r="H18" s="321"/>
      <c r="I18" s="321"/>
      <c r="J18" s="321"/>
      <c r="K18" s="322"/>
      <c r="L18" s="117"/>
      <c r="M18" s="163">
        <v>18</v>
      </c>
      <c r="N18" s="163">
        <v>26</v>
      </c>
      <c r="O18" s="163">
        <v>36</v>
      </c>
      <c r="P18" s="164">
        <v>54</v>
      </c>
    </row>
    <row r="19" spans="1:16">
      <c r="A19" s="104"/>
      <c r="B19" s="103"/>
      <c r="C19" s="103"/>
      <c r="D19" s="103"/>
      <c r="E19" s="103"/>
      <c r="F19" s="103"/>
      <c r="G19" s="103"/>
      <c r="H19" s="103"/>
      <c r="I19" s="103"/>
      <c r="J19" s="103"/>
      <c r="K19" s="103"/>
      <c r="L19" s="103"/>
      <c r="M19" s="103"/>
      <c r="N19" s="103"/>
      <c r="O19" s="103"/>
      <c r="P19" s="112"/>
    </row>
    <row r="20" spans="1:16">
      <c r="A20" s="104"/>
      <c r="B20" s="103"/>
      <c r="C20" s="103"/>
      <c r="D20" s="103"/>
      <c r="E20" s="103"/>
      <c r="F20" s="103"/>
      <c r="G20" s="103"/>
      <c r="H20" s="103"/>
      <c r="I20" s="103"/>
      <c r="J20" s="103"/>
      <c r="K20" s="103"/>
      <c r="L20" s="103"/>
      <c r="M20" s="103"/>
      <c r="N20" s="103"/>
      <c r="O20" s="103"/>
      <c r="P20" s="112"/>
    </row>
    <row r="21" spans="1:16" ht="18">
      <c r="A21" s="309" t="s">
        <v>223</v>
      </c>
      <c r="B21" s="310"/>
      <c r="C21" s="310"/>
      <c r="D21" s="310"/>
      <c r="E21" s="310"/>
      <c r="F21" s="310"/>
      <c r="G21" s="310"/>
      <c r="H21" s="310"/>
      <c r="I21" s="310"/>
      <c r="J21" s="310"/>
      <c r="K21" s="310"/>
      <c r="L21" s="310"/>
      <c r="M21" s="310"/>
      <c r="N21" s="310"/>
      <c r="O21" s="310"/>
      <c r="P21" s="311"/>
    </row>
    <row r="22" spans="1:16">
      <c r="A22" s="312"/>
      <c r="B22" s="296" t="s">
        <v>224</v>
      </c>
      <c r="C22" s="296"/>
      <c r="D22" s="296"/>
      <c r="E22" s="296"/>
      <c r="F22" s="296"/>
      <c r="G22" s="296" t="s">
        <v>168</v>
      </c>
      <c r="H22" s="296"/>
      <c r="I22" s="296"/>
      <c r="J22" s="296"/>
      <c r="K22" s="296"/>
      <c r="L22" s="296" t="s">
        <v>225</v>
      </c>
      <c r="M22" s="296"/>
      <c r="N22" s="296"/>
      <c r="O22" s="296"/>
      <c r="P22" s="313"/>
    </row>
    <row r="23" spans="1:16">
      <c r="A23" s="312"/>
      <c r="B23" s="111" t="s">
        <v>211</v>
      </c>
      <c r="C23" s="111" t="s">
        <v>212</v>
      </c>
      <c r="D23" s="111" t="s">
        <v>213</v>
      </c>
      <c r="E23" s="111" t="s">
        <v>214</v>
      </c>
      <c r="F23" s="111" t="s">
        <v>215</v>
      </c>
      <c r="G23" s="111" t="s">
        <v>211</v>
      </c>
      <c r="H23" s="111" t="s">
        <v>212</v>
      </c>
      <c r="I23" s="111" t="s">
        <v>213</v>
      </c>
      <c r="J23" s="111" t="s">
        <v>214</v>
      </c>
      <c r="K23" s="111" t="s">
        <v>215</v>
      </c>
      <c r="L23" s="111" t="s">
        <v>211</v>
      </c>
      <c r="M23" s="111" t="s">
        <v>212</v>
      </c>
      <c r="N23" s="111" t="s">
        <v>213</v>
      </c>
      <c r="O23" s="111" t="s">
        <v>214</v>
      </c>
      <c r="P23" s="110" t="s">
        <v>215</v>
      </c>
    </row>
    <row r="24" spans="1:16">
      <c r="A24" s="109" t="s">
        <v>216</v>
      </c>
      <c r="B24" s="162">
        <v>50</v>
      </c>
      <c r="C24" s="162">
        <v>64</v>
      </c>
      <c r="D24" s="162">
        <v>85</v>
      </c>
      <c r="E24" s="162">
        <v>91</v>
      </c>
      <c r="F24" s="162">
        <v>93</v>
      </c>
      <c r="G24" s="162">
        <v>7</v>
      </c>
      <c r="H24" s="162">
        <v>9</v>
      </c>
      <c r="I24" s="162">
        <v>12</v>
      </c>
      <c r="J24" s="162">
        <v>13</v>
      </c>
      <c r="K24" s="162">
        <v>13</v>
      </c>
      <c r="L24" s="162">
        <v>13</v>
      </c>
      <c r="M24" s="162">
        <v>17</v>
      </c>
      <c r="N24" s="162">
        <v>23</v>
      </c>
      <c r="O24" s="162">
        <v>24</v>
      </c>
      <c r="P24" s="162">
        <v>25</v>
      </c>
    </row>
    <row r="25" spans="1:16">
      <c r="A25" s="109" t="s">
        <v>217</v>
      </c>
      <c r="B25" s="114"/>
      <c r="C25" s="162">
        <v>77</v>
      </c>
      <c r="D25" s="162">
        <v>96</v>
      </c>
      <c r="E25" s="162">
        <v>100</v>
      </c>
      <c r="F25" s="162">
        <v>106</v>
      </c>
      <c r="G25" s="114"/>
      <c r="H25" s="162">
        <v>11</v>
      </c>
      <c r="I25" s="162">
        <v>13</v>
      </c>
      <c r="J25" s="162">
        <v>14</v>
      </c>
      <c r="K25" s="162">
        <v>15</v>
      </c>
      <c r="L25" s="114"/>
      <c r="M25" s="162">
        <v>20</v>
      </c>
      <c r="N25" s="162">
        <v>25</v>
      </c>
      <c r="O25" s="162">
        <v>27</v>
      </c>
      <c r="P25" s="162">
        <v>28</v>
      </c>
    </row>
    <row r="26" spans="1:16">
      <c r="A26" s="116"/>
      <c r="B26" s="296" t="s">
        <v>221</v>
      </c>
      <c r="C26" s="296"/>
      <c r="D26" s="296"/>
      <c r="E26" s="296"/>
      <c r="F26" s="296"/>
      <c r="G26" s="297"/>
      <c r="H26" s="298"/>
      <c r="I26" s="298"/>
      <c r="J26" s="298"/>
      <c r="K26" s="299"/>
      <c r="L26" s="306" t="s">
        <v>222</v>
      </c>
      <c r="M26" s="307"/>
      <c r="N26" s="307"/>
      <c r="O26" s="307"/>
      <c r="P26" s="308"/>
    </row>
    <row r="27" spans="1:16">
      <c r="A27" s="109" t="s">
        <v>216</v>
      </c>
      <c r="B27" s="165">
        <v>73</v>
      </c>
      <c r="C27" s="165">
        <v>94</v>
      </c>
      <c r="D27" s="165">
        <v>125</v>
      </c>
      <c r="E27" s="165">
        <v>134</v>
      </c>
      <c r="F27" s="165">
        <v>137</v>
      </c>
      <c r="G27" s="300"/>
      <c r="H27" s="301"/>
      <c r="I27" s="301"/>
      <c r="J27" s="301"/>
      <c r="K27" s="302"/>
      <c r="L27" s="165">
        <v>19</v>
      </c>
      <c r="M27" s="165">
        <v>25</v>
      </c>
      <c r="N27" s="165">
        <v>33</v>
      </c>
      <c r="O27" s="165">
        <v>36</v>
      </c>
      <c r="P27" s="165">
        <v>37</v>
      </c>
    </row>
    <row r="28" spans="1:16">
      <c r="A28" s="109" t="s">
        <v>217</v>
      </c>
      <c r="B28" s="114"/>
      <c r="C28" s="165">
        <v>113</v>
      </c>
      <c r="D28" s="165">
        <v>141</v>
      </c>
      <c r="E28" s="165">
        <v>147</v>
      </c>
      <c r="F28" s="165">
        <v>156</v>
      </c>
      <c r="G28" s="303"/>
      <c r="H28" s="304"/>
      <c r="I28" s="304"/>
      <c r="J28" s="304"/>
      <c r="K28" s="305"/>
      <c r="L28" s="114"/>
      <c r="M28" s="165">
        <v>30</v>
      </c>
      <c r="N28" s="165">
        <v>37</v>
      </c>
      <c r="O28" s="165">
        <v>39</v>
      </c>
      <c r="P28" s="165">
        <v>42</v>
      </c>
    </row>
    <row r="29" spans="1:16">
      <c r="A29" s="104"/>
      <c r="B29" s="103"/>
      <c r="C29" s="103"/>
      <c r="D29" s="103"/>
      <c r="E29" s="103"/>
      <c r="F29" s="103"/>
      <c r="G29" s="103"/>
      <c r="H29" s="103"/>
      <c r="I29" s="103"/>
      <c r="J29" s="103"/>
      <c r="K29" s="103"/>
      <c r="L29" s="103"/>
      <c r="M29" s="103"/>
      <c r="N29" s="103"/>
      <c r="O29" s="103"/>
      <c r="P29" s="112"/>
    </row>
    <row r="30" spans="1:16">
      <c r="A30" s="104"/>
      <c r="B30" s="103"/>
      <c r="C30" s="103"/>
      <c r="D30" s="103"/>
      <c r="E30" s="103"/>
      <c r="F30" s="103"/>
      <c r="G30" s="103"/>
      <c r="H30" s="103"/>
      <c r="I30" s="103"/>
      <c r="J30" s="103"/>
      <c r="K30" s="103"/>
      <c r="L30" s="103"/>
      <c r="M30" s="103"/>
      <c r="N30" s="103"/>
      <c r="O30" s="103"/>
      <c r="P30" s="112"/>
    </row>
    <row r="31" spans="1:16" ht="18">
      <c r="A31" s="326" t="s">
        <v>36</v>
      </c>
      <c r="B31" s="327"/>
      <c r="C31" s="327"/>
      <c r="D31" s="327"/>
      <c r="E31" s="327"/>
      <c r="F31" s="327"/>
      <c r="G31" s="327"/>
      <c r="H31" s="327"/>
      <c r="I31" s="327"/>
      <c r="J31" s="327"/>
      <c r="K31" s="327"/>
      <c r="L31" s="327"/>
      <c r="M31" s="327"/>
      <c r="N31" s="327"/>
      <c r="O31" s="327"/>
      <c r="P31" s="328"/>
    </row>
    <row r="32" spans="1:16">
      <c r="A32" s="312"/>
      <c r="B32" s="306" t="s">
        <v>219</v>
      </c>
      <c r="C32" s="307"/>
      <c r="D32" s="307"/>
      <c r="E32" s="307"/>
      <c r="F32" s="329"/>
      <c r="G32" s="296" t="s">
        <v>168</v>
      </c>
      <c r="H32" s="296"/>
      <c r="I32" s="296"/>
      <c r="J32" s="296"/>
      <c r="K32" s="296"/>
      <c r="L32" s="306" t="s">
        <v>220</v>
      </c>
      <c r="M32" s="307"/>
      <c r="N32" s="307"/>
      <c r="O32" s="307"/>
      <c r="P32" s="308"/>
    </row>
    <row r="33" spans="1:16">
      <c r="A33" s="312"/>
      <c r="B33" s="111" t="s">
        <v>211</v>
      </c>
      <c r="C33" s="111" t="s">
        <v>212</v>
      </c>
      <c r="D33" s="111" t="s">
        <v>213</v>
      </c>
      <c r="E33" s="111" t="s">
        <v>214</v>
      </c>
      <c r="F33" s="111" t="s">
        <v>215</v>
      </c>
      <c r="G33" s="111" t="s">
        <v>211</v>
      </c>
      <c r="H33" s="111" t="s">
        <v>212</v>
      </c>
      <c r="I33" s="111" t="s">
        <v>213</v>
      </c>
      <c r="J33" s="111" t="s">
        <v>214</v>
      </c>
      <c r="K33" s="111" t="s">
        <v>215</v>
      </c>
      <c r="L33" s="111" t="s">
        <v>211</v>
      </c>
      <c r="M33" s="111" t="s">
        <v>212</v>
      </c>
      <c r="N33" s="111" t="s">
        <v>213</v>
      </c>
      <c r="O33" s="111" t="s">
        <v>214</v>
      </c>
      <c r="P33" s="110" t="s">
        <v>215</v>
      </c>
    </row>
    <row r="34" spans="1:16">
      <c r="A34" s="109" t="s">
        <v>216</v>
      </c>
      <c r="B34" s="119">
        <v>38</v>
      </c>
      <c r="C34" s="119">
        <v>44</v>
      </c>
      <c r="D34" s="119">
        <v>61</v>
      </c>
      <c r="E34" s="120">
        <v>66</v>
      </c>
      <c r="F34" s="120">
        <v>78</v>
      </c>
      <c r="G34" s="120">
        <v>28</v>
      </c>
      <c r="H34" s="120">
        <v>39</v>
      </c>
      <c r="I34" s="120">
        <v>61</v>
      </c>
      <c r="J34" s="120">
        <v>70</v>
      </c>
      <c r="K34" s="120">
        <v>91</v>
      </c>
      <c r="L34" s="120">
        <v>8</v>
      </c>
      <c r="M34" s="120">
        <v>12</v>
      </c>
      <c r="N34" s="120">
        <v>14</v>
      </c>
      <c r="O34" s="120">
        <v>17</v>
      </c>
      <c r="P34" s="121">
        <v>21</v>
      </c>
    </row>
    <row r="35" spans="1:16">
      <c r="A35" s="109" t="s">
        <v>217</v>
      </c>
      <c r="B35" s="114"/>
      <c r="C35" s="119">
        <v>47</v>
      </c>
      <c r="D35" s="119">
        <v>66</v>
      </c>
      <c r="E35" s="120">
        <v>71</v>
      </c>
      <c r="F35" s="120">
        <v>87</v>
      </c>
      <c r="G35" s="114"/>
      <c r="H35" s="120">
        <v>41</v>
      </c>
      <c r="I35" s="120">
        <v>69</v>
      </c>
      <c r="J35" s="120">
        <v>79</v>
      </c>
      <c r="K35" s="120">
        <v>105</v>
      </c>
      <c r="L35" s="114"/>
      <c r="M35" s="120">
        <v>12</v>
      </c>
      <c r="N35" s="120">
        <v>16</v>
      </c>
      <c r="O35" s="120">
        <v>19</v>
      </c>
      <c r="P35" s="121">
        <v>25</v>
      </c>
    </row>
    <row r="36" spans="1:16">
      <c r="A36" s="116"/>
      <c r="B36" s="296" t="s">
        <v>221</v>
      </c>
      <c r="C36" s="296"/>
      <c r="D36" s="296"/>
      <c r="E36" s="296"/>
      <c r="F36" s="296"/>
      <c r="G36" s="297"/>
      <c r="H36" s="298"/>
      <c r="I36" s="298"/>
      <c r="J36" s="298"/>
      <c r="K36" s="299"/>
      <c r="L36" s="306" t="s">
        <v>222</v>
      </c>
      <c r="M36" s="307"/>
      <c r="N36" s="307"/>
      <c r="O36" s="307"/>
      <c r="P36" s="308"/>
    </row>
    <row r="37" spans="1:16">
      <c r="A37" s="109" t="s">
        <v>216</v>
      </c>
      <c r="B37" s="119">
        <v>48</v>
      </c>
      <c r="C37" s="119">
        <v>73</v>
      </c>
      <c r="D37" s="119">
        <v>128</v>
      </c>
      <c r="E37" s="120">
        <v>145</v>
      </c>
      <c r="F37" s="120">
        <v>194</v>
      </c>
      <c r="G37" s="300"/>
      <c r="H37" s="301"/>
      <c r="I37" s="301"/>
      <c r="J37" s="301"/>
      <c r="K37" s="302"/>
      <c r="L37" s="119">
        <v>17</v>
      </c>
      <c r="M37" s="119">
        <v>26</v>
      </c>
      <c r="N37" s="119">
        <v>46</v>
      </c>
      <c r="O37" s="119">
        <v>52</v>
      </c>
      <c r="P37" s="166">
        <v>69</v>
      </c>
    </row>
    <row r="38" spans="1:16">
      <c r="A38" s="109" t="s">
        <v>217</v>
      </c>
      <c r="B38" s="114"/>
      <c r="C38" s="120">
        <v>85</v>
      </c>
      <c r="D38" s="120">
        <v>148</v>
      </c>
      <c r="E38" s="120">
        <v>169</v>
      </c>
      <c r="F38" s="120">
        <v>225</v>
      </c>
      <c r="G38" s="303"/>
      <c r="H38" s="304"/>
      <c r="I38" s="304"/>
      <c r="J38" s="304"/>
      <c r="K38" s="305"/>
      <c r="L38" s="114"/>
      <c r="M38" s="119">
        <v>30</v>
      </c>
      <c r="N38" s="119">
        <v>53</v>
      </c>
      <c r="O38" s="119">
        <v>60</v>
      </c>
      <c r="P38" s="166">
        <v>81</v>
      </c>
    </row>
    <row r="39" spans="1:16">
      <c r="A39" s="104"/>
      <c r="B39" s="103"/>
      <c r="C39" s="103"/>
      <c r="D39" s="103"/>
      <c r="E39" s="103"/>
      <c r="F39" s="103"/>
      <c r="G39" s="103"/>
      <c r="H39" s="103"/>
      <c r="I39" s="103"/>
      <c r="J39" s="103"/>
      <c r="K39" s="103"/>
      <c r="L39" s="103"/>
      <c r="M39" s="103"/>
      <c r="N39" s="103"/>
      <c r="O39" s="103"/>
      <c r="P39" s="112"/>
    </row>
    <row r="40" spans="1:16">
      <c r="A40" s="104"/>
      <c r="B40" s="103"/>
      <c r="C40" s="103"/>
      <c r="D40" s="103"/>
      <c r="E40" s="103"/>
      <c r="F40" s="103"/>
      <c r="G40" s="103"/>
      <c r="H40" s="103"/>
      <c r="I40" s="103"/>
      <c r="J40" s="103"/>
      <c r="K40" s="103"/>
      <c r="L40" s="103"/>
      <c r="M40" s="103"/>
      <c r="N40" s="103"/>
      <c r="O40" s="103"/>
      <c r="P40" s="112"/>
    </row>
    <row r="41" spans="1:16" ht="18">
      <c r="A41" s="309" t="s">
        <v>37</v>
      </c>
      <c r="B41" s="310"/>
      <c r="C41" s="310"/>
      <c r="D41" s="310"/>
      <c r="E41" s="310"/>
      <c r="F41" s="310"/>
      <c r="G41" s="310"/>
      <c r="H41" s="310"/>
      <c r="I41" s="310"/>
      <c r="J41" s="310"/>
      <c r="K41" s="310"/>
      <c r="L41" s="310"/>
      <c r="M41" s="310"/>
      <c r="N41" s="310"/>
      <c r="O41" s="310"/>
      <c r="P41" s="311"/>
    </row>
    <row r="42" spans="1:16">
      <c r="A42" s="312"/>
      <c r="B42" s="296" t="s">
        <v>166</v>
      </c>
      <c r="C42" s="296"/>
      <c r="D42" s="296"/>
      <c r="E42" s="296"/>
      <c r="F42" s="296"/>
      <c r="G42" s="296" t="s">
        <v>168</v>
      </c>
      <c r="H42" s="296"/>
      <c r="I42" s="296"/>
      <c r="J42" s="296"/>
      <c r="K42" s="296"/>
      <c r="L42" s="296" t="s">
        <v>210</v>
      </c>
      <c r="M42" s="296"/>
      <c r="N42" s="296"/>
      <c r="O42" s="296"/>
      <c r="P42" s="313"/>
    </row>
    <row r="43" spans="1:16">
      <c r="A43" s="312"/>
      <c r="B43" s="111" t="s">
        <v>211</v>
      </c>
      <c r="C43" s="111" t="s">
        <v>212</v>
      </c>
      <c r="D43" s="111" t="s">
        <v>213</v>
      </c>
      <c r="E43" s="111" t="s">
        <v>214</v>
      </c>
      <c r="F43" s="111" t="s">
        <v>215</v>
      </c>
      <c r="G43" s="111" t="s">
        <v>211</v>
      </c>
      <c r="H43" s="111" t="s">
        <v>212</v>
      </c>
      <c r="I43" s="111" t="s">
        <v>213</v>
      </c>
      <c r="J43" s="111" t="s">
        <v>214</v>
      </c>
      <c r="K43" s="111" t="s">
        <v>215</v>
      </c>
      <c r="L43" s="111" t="s">
        <v>211</v>
      </c>
      <c r="M43" s="111" t="s">
        <v>212</v>
      </c>
      <c r="N43" s="111" t="s">
        <v>213</v>
      </c>
      <c r="O43" s="111" t="s">
        <v>214</v>
      </c>
      <c r="P43" s="110" t="s">
        <v>215</v>
      </c>
    </row>
    <row r="44" spans="1:16">
      <c r="A44" s="109" t="s">
        <v>216</v>
      </c>
      <c r="B44" s="105">
        <v>25</v>
      </c>
      <c r="C44" s="105">
        <v>31</v>
      </c>
      <c r="D44" s="105">
        <v>37</v>
      </c>
      <c r="E44" s="105">
        <v>44</v>
      </c>
      <c r="F44" s="105">
        <v>50</v>
      </c>
      <c r="G44" s="105">
        <v>23</v>
      </c>
      <c r="H44" s="105">
        <v>28</v>
      </c>
      <c r="I44" s="105">
        <v>33</v>
      </c>
      <c r="J44" s="105">
        <v>38</v>
      </c>
      <c r="K44" s="105">
        <v>43</v>
      </c>
      <c r="L44" s="105">
        <v>6</v>
      </c>
      <c r="M44" s="105">
        <v>8</v>
      </c>
      <c r="N44" s="105">
        <v>9</v>
      </c>
      <c r="O44" s="105">
        <v>11</v>
      </c>
      <c r="P44" s="105">
        <v>13</v>
      </c>
    </row>
    <row r="45" spans="1:16">
      <c r="A45" s="109" t="s">
        <v>217</v>
      </c>
      <c r="B45" s="118"/>
      <c r="C45" s="105">
        <v>45</v>
      </c>
      <c r="D45" s="105">
        <v>54</v>
      </c>
      <c r="E45" s="105">
        <v>62</v>
      </c>
      <c r="F45" s="105">
        <v>71</v>
      </c>
      <c r="G45" s="118"/>
      <c r="H45" s="105">
        <v>51</v>
      </c>
      <c r="I45" s="105">
        <v>60</v>
      </c>
      <c r="J45" s="105">
        <v>69</v>
      </c>
      <c r="K45" s="105">
        <v>78</v>
      </c>
      <c r="L45" s="118"/>
      <c r="M45" s="105">
        <v>11</v>
      </c>
      <c r="N45" s="105">
        <v>13</v>
      </c>
      <c r="O45" s="105">
        <v>16</v>
      </c>
      <c r="P45" s="105">
        <v>18</v>
      </c>
    </row>
    <row r="46" spans="1:16">
      <c r="A46" s="104"/>
      <c r="B46" s="103"/>
      <c r="C46" s="103"/>
      <c r="D46" s="103"/>
      <c r="E46" s="103"/>
      <c r="F46" s="103"/>
      <c r="G46" s="103"/>
      <c r="H46" s="103"/>
      <c r="I46" s="103"/>
      <c r="J46" s="103"/>
      <c r="K46" s="103"/>
      <c r="L46" s="103"/>
      <c r="M46" s="103"/>
      <c r="N46" s="103"/>
      <c r="O46" s="103"/>
      <c r="P46" s="112"/>
    </row>
    <row r="47" spans="1:16">
      <c r="A47" s="104"/>
      <c r="B47" s="103"/>
      <c r="C47" s="103"/>
      <c r="D47" s="103"/>
      <c r="E47" s="103"/>
      <c r="F47" s="103"/>
      <c r="G47" s="103"/>
      <c r="H47" s="103"/>
      <c r="I47" s="103"/>
      <c r="J47" s="103"/>
      <c r="K47" s="103"/>
      <c r="L47" s="103"/>
      <c r="M47" s="103"/>
      <c r="N47" s="103"/>
      <c r="O47" s="103"/>
      <c r="P47" s="112"/>
    </row>
    <row r="48" spans="1:16" ht="18">
      <c r="A48" s="309" t="s">
        <v>226</v>
      </c>
      <c r="B48" s="310"/>
      <c r="C48" s="310"/>
      <c r="D48" s="310"/>
      <c r="E48" s="310"/>
      <c r="F48" s="310"/>
      <c r="G48" s="310"/>
      <c r="H48" s="310"/>
      <c r="I48" s="310"/>
      <c r="J48" s="310"/>
      <c r="K48" s="310"/>
      <c r="L48" s="310"/>
      <c r="M48" s="310"/>
      <c r="N48" s="310"/>
      <c r="O48" s="310"/>
      <c r="P48" s="311"/>
    </row>
    <row r="49" spans="1:16">
      <c r="A49" s="312"/>
      <c r="B49" s="296" t="s">
        <v>219</v>
      </c>
      <c r="C49" s="296"/>
      <c r="D49" s="296"/>
      <c r="E49" s="296"/>
      <c r="F49" s="296"/>
      <c r="G49" s="296" t="s">
        <v>168</v>
      </c>
      <c r="H49" s="296"/>
      <c r="I49" s="296"/>
      <c r="J49" s="296"/>
      <c r="K49" s="296"/>
      <c r="L49" s="296" t="s">
        <v>220</v>
      </c>
      <c r="M49" s="296"/>
      <c r="N49" s="296"/>
      <c r="O49" s="296"/>
      <c r="P49" s="313"/>
    </row>
    <row r="50" spans="1:16">
      <c r="A50" s="312"/>
      <c r="B50" s="111" t="s">
        <v>211</v>
      </c>
      <c r="C50" s="111" t="s">
        <v>212</v>
      </c>
      <c r="D50" s="111" t="s">
        <v>213</v>
      </c>
      <c r="E50" s="111" t="s">
        <v>214</v>
      </c>
      <c r="F50" s="111" t="s">
        <v>215</v>
      </c>
      <c r="G50" s="111" t="s">
        <v>211</v>
      </c>
      <c r="H50" s="111" t="s">
        <v>212</v>
      </c>
      <c r="I50" s="111" t="s">
        <v>213</v>
      </c>
      <c r="J50" s="111" t="s">
        <v>214</v>
      </c>
      <c r="K50" s="111" t="s">
        <v>215</v>
      </c>
      <c r="L50" s="111" t="s">
        <v>211</v>
      </c>
      <c r="M50" s="111" t="s">
        <v>212</v>
      </c>
      <c r="N50" s="111" t="s">
        <v>213</v>
      </c>
      <c r="O50" s="111" t="s">
        <v>214</v>
      </c>
      <c r="P50" s="110" t="s">
        <v>215</v>
      </c>
    </row>
    <row r="51" spans="1:16">
      <c r="A51" s="109" t="s">
        <v>227</v>
      </c>
      <c r="B51" s="105">
        <v>32</v>
      </c>
      <c r="C51" s="105">
        <v>37</v>
      </c>
      <c r="D51" s="105">
        <v>46</v>
      </c>
      <c r="E51" s="105">
        <v>56</v>
      </c>
      <c r="F51" s="105">
        <v>61</v>
      </c>
      <c r="G51" s="105">
        <v>12</v>
      </c>
      <c r="H51" s="105">
        <v>14</v>
      </c>
      <c r="I51" s="105">
        <v>17</v>
      </c>
      <c r="J51" s="105">
        <v>21</v>
      </c>
      <c r="K51" s="105">
        <v>23</v>
      </c>
      <c r="L51" s="105">
        <v>7</v>
      </c>
      <c r="M51" s="105">
        <v>9</v>
      </c>
      <c r="N51" s="105">
        <v>11</v>
      </c>
      <c r="O51" s="105">
        <v>13</v>
      </c>
      <c r="P51" s="105">
        <v>15</v>
      </c>
    </row>
    <row r="52" spans="1:16">
      <c r="A52" s="109" t="s">
        <v>217</v>
      </c>
      <c r="B52" s="114"/>
      <c r="C52" s="105">
        <v>60</v>
      </c>
      <c r="D52" s="105">
        <v>68</v>
      </c>
      <c r="E52" s="105">
        <v>81</v>
      </c>
      <c r="F52" s="105">
        <v>96</v>
      </c>
      <c r="G52" s="114"/>
      <c r="H52" s="105">
        <v>22</v>
      </c>
      <c r="I52" s="105">
        <v>26</v>
      </c>
      <c r="J52" s="105">
        <v>30</v>
      </c>
      <c r="K52" s="105">
        <v>36</v>
      </c>
      <c r="L52" s="114"/>
      <c r="M52" s="105">
        <v>14</v>
      </c>
      <c r="N52" s="105">
        <v>16</v>
      </c>
      <c r="O52" s="105">
        <v>19</v>
      </c>
      <c r="P52" s="105">
        <v>23</v>
      </c>
    </row>
    <row r="53" spans="1:16">
      <c r="A53" s="116"/>
      <c r="B53" s="296" t="s">
        <v>221</v>
      </c>
      <c r="C53" s="296"/>
      <c r="D53" s="296"/>
      <c r="E53" s="296"/>
      <c r="F53" s="296"/>
      <c r="G53" s="297"/>
      <c r="H53" s="298"/>
      <c r="I53" s="298"/>
      <c r="J53" s="298"/>
      <c r="K53" s="299"/>
      <c r="L53" s="306" t="s">
        <v>222</v>
      </c>
      <c r="M53" s="307"/>
      <c r="N53" s="307"/>
      <c r="O53" s="307"/>
      <c r="P53" s="308"/>
    </row>
    <row r="54" spans="1:16">
      <c r="A54" s="109" t="s">
        <v>216</v>
      </c>
      <c r="B54" s="105">
        <v>36</v>
      </c>
      <c r="C54" s="105">
        <v>42</v>
      </c>
      <c r="D54" s="105">
        <v>53</v>
      </c>
      <c r="E54" s="105">
        <v>64</v>
      </c>
      <c r="F54" s="105">
        <v>70</v>
      </c>
      <c r="G54" s="300"/>
      <c r="H54" s="301"/>
      <c r="I54" s="301"/>
      <c r="J54" s="301"/>
      <c r="K54" s="302"/>
      <c r="L54" s="105">
        <v>8</v>
      </c>
      <c r="M54" s="105">
        <v>10</v>
      </c>
      <c r="N54" s="105">
        <v>13</v>
      </c>
      <c r="O54" s="105">
        <v>15</v>
      </c>
      <c r="P54" s="113">
        <v>17</v>
      </c>
    </row>
    <row r="55" spans="1:16">
      <c r="A55" s="109" t="s">
        <v>217</v>
      </c>
      <c r="B55" s="114"/>
      <c r="C55" s="105">
        <v>69</v>
      </c>
      <c r="D55" s="105">
        <v>78</v>
      </c>
      <c r="E55" s="105">
        <v>93</v>
      </c>
      <c r="F55" s="115">
        <v>110</v>
      </c>
      <c r="G55" s="303"/>
      <c r="H55" s="304"/>
      <c r="I55" s="304"/>
      <c r="J55" s="304"/>
      <c r="K55" s="305"/>
      <c r="L55" s="114"/>
      <c r="M55" s="105">
        <v>16</v>
      </c>
      <c r="N55" s="105">
        <v>18</v>
      </c>
      <c r="O55" s="105">
        <v>22</v>
      </c>
      <c r="P55" s="113">
        <v>26</v>
      </c>
    </row>
    <row r="56" spans="1:16">
      <c r="A56" s="104"/>
      <c r="B56" s="103"/>
      <c r="C56" s="103"/>
      <c r="D56" s="103"/>
      <c r="E56" s="103"/>
      <c r="F56" s="103"/>
      <c r="G56" s="103"/>
      <c r="H56" s="103"/>
      <c r="I56" s="103"/>
      <c r="J56" s="103"/>
      <c r="K56" s="103"/>
      <c r="L56" s="103"/>
      <c r="M56" s="103"/>
      <c r="N56" s="103"/>
      <c r="O56" s="103"/>
      <c r="P56" s="112"/>
    </row>
    <row r="57" spans="1:16">
      <c r="A57" s="104"/>
      <c r="B57" s="103"/>
      <c r="C57" s="103"/>
      <c r="D57" s="103"/>
      <c r="E57" s="103"/>
      <c r="F57" s="103"/>
      <c r="G57" s="103"/>
      <c r="H57" s="103"/>
      <c r="I57" s="103"/>
      <c r="J57" s="103"/>
      <c r="K57" s="103"/>
      <c r="L57" s="103"/>
      <c r="M57" s="103"/>
      <c r="N57" s="103"/>
      <c r="O57" s="103"/>
      <c r="P57" s="112"/>
    </row>
    <row r="58" spans="1:16" ht="18">
      <c r="A58" s="326" t="s">
        <v>35</v>
      </c>
      <c r="B58" s="327"/>
      <c r="C58" s="327"/>
      <c r="D58" s="327"/>
      <c r="E58" s="327"/>
      <c r="F58" s="327"/>
      <c r="G58" s="327"/>
      <c r="H58" s="327"/>
      <c r="I58" s="327"/>
      <c r="J58" s="327"/>
      <c r="K58" s="327"/>
      <c r="L58" s="327"/>
      <c r="M58" s="327"/>
      <c r="N58" s="327"/>
      <c r="O58" s="327"/>
      <c r="P58" s="328"/>
    </row>
    <row r="59" spans="1:16">
      <c r="A59" s="312"/>
      <c r="B59" s="296" t="s">
        <v>166</v>
      </c>
      <c r="C59" s="296"/>
      <c r="D59" s="296"/>
      <c r="E59" s="296"/>
      <c r="F59" s="296"/>
      <c r="G59" s="296" t="s">
        <v>168</v>
      </c>
      <c r="H59" s="296"/>
      <c r="I59" s="296"/>
      <c r="J59" s="296"/>
      <c r="K59" s="296"/>
      <c r="L59" s="296" t="s">
        <v>210</v>
      </c>
      <c r="M59" s="296"/>
      <c r="N59" s="296"/>
      <c r="O59" s="296"/>
      <c r="P59" s="313"/>
    </row>
    <row r="60" spans="1:16">
      <c r="A60" s="312"/>
      <c r="B60" s="111" t="s">
        <v>211</v>
      </c>
      <c r="C60" s="111" t="s">
        <v>212</v>
      </c>
      <c r="D60" s="111" t="s">
        <v>213</v>
      </c>
      <c r="E60" s="111" t="s">
        <v>214</v>
      </c>
      <c r="F60" s="111" t="s">
        <v>215</v>
      </c>
      <c r="G60" s="111" t="s">
        <v>211</v>
      </c>
      <c r="H60" s="111" t="s">
        <v>212</v>
      </c>
      <c r="I60" s="111" t="s">
        <v>213</v>
      </c>
      <c r="J60" s="111" t="s">
        <v>214</v>
      </c>
      <c r="K60" s="111" t="s">
        <v>215</v>
      </c>
      <c r="L60" s="111" t="s">
        <v>211</v>
      </c>
      <c r="M60" s="111" t="s">
        <v>212</v>
      </c>
      <c r="N60" s="111" t="s">
        <v>213</v>
      </c>
      <c r="O60" s="111" t="s">
        <v>214</v>
      </c>
      <c r="P60" s="110" t="s">
        <v>215</v>
      </c>
    </row>
    <row r="61" spans="1:16">
      <c r="A61" s="109" t="s">
        <v>216</v>
      </c>
      <c r="B61" s="105">
        <v>36</v>
      </c>
      <c r="C61" s="105">
        <v>42</v>
      </c>
      <c r="D61" s="105">
        <v>49</v>
      </c>
      <c r="E61" s="105">
        <v>55</v>
      </c>
      <c r="F61" s="105">
        <v>62</v>
      </c>
      <c r="G61" s="105">
        <v>49</v>
      </c>
      <c r="H61" s="105">
        <v>54</v>
      </c>
      <c r="I61" s="105">
        <v>59</v>
      </c>
      <c r="J61" s="105">
        <v>64</v>
      </c>
      <c r="K61" s="105">
        <v>69</v>
      </c>
      <c r="L61" s="105">
        <v>9</v>
      </c>
      <c r="M61" s="105">
        <v>11</v>
      </c>
      <c r="N61" s="105">
        <v>12</v>
      </c>
      <c r="O61" s="105">
        <v>14</v>
      </c>
      <c r="P61" s="105">
        <v>15</v>
      </c>
    </row>
    <row r="62" spans="1:16" ht="15" thickBot="1">
      <c r="A62" s="108" t="s">
        <v>217</v>
      </c>
      <c r="B62" s="106"/>
      <c r="C62" s="105">
        <v>61</v>
      </c>
      <c r="D62" s="105">
        <v>70</v>
      </c>
      <c r="E62" s="105">
        <v>78</v>
      </c>
      <c r="F62" s="105">
        <v>87</v>
      </c>
      <c r="G62" s="106"/>
      <c r="H62" s="107">
        <v>101</v>
      </c>
      <c r="I62" s="107">
        <v>110</v>
      </c>
      <c r="J62" s="107">
        <v>119</v>
      </c>
      <c r="K62" s="107">
        <v>128</v>
      </c>
      <c r="L62" s="106"/>
      <c r="M62" s="105">
        <v>15</v>
      </c>
      <c r="N62" s="105">
        <v>17</v>
      </c>
      <c r="O62" s="105">
        <v>20</v>
      </c>
      <c r="P62" s="105">
        <v>22</v>
      </c>
    </row>
  </sheetData>
  <sheetProtection algorithmName="SHA-512" hashValue="VBCJaNqV9gN2RCX9GvZda02xFMZRzaD/bORvkgEIE47gGf9++90ZbhRErCRKQXeZGDyTJkRFc8AG+9f4TCocqw==" saltValue="ZylgJlniGQCkClaE2JAQIg==" spinCount="100000" sheet="1" selectLockedCells="1" selectUnlockedCells="1"/>
  <mergeCells count="48">
    <mergeCell ref="B53:F53"/>
    <mergeCell ref="G53:K55"/>
    <mergeCell ref="L53:P53"/>
    <mergeCell ref="A58:P58"/>
    <mergeCell ref="A59:A60"/>
    <mergeCell ref="B59:F59"/>
    <mergeCell ref="G59:K59"/>
    <mergeCell ref="L59:P59"/>
    <mergeCell ref="A48:P48"/>
    <mergeCell ref="A49:A50"/>
    <mergeCell ref="B49:F49"/>
    <mergeCell ref="G49:K49"/>
    <mergeCell ref="L49:P49"/>
    <mergeCell ref="B26:F26"/>
    <mergeCell ref="G26:K28"/>
    <mergeCell ref="L26:P26"/>
    <mergeCell ref="A31:P31"/>
    <mergeCell ref="A32:A33"/>
    <mergeCell ref="G32:K32"/>
    <mergeCell ref="B32:F32"/>
    <mergeCell ref="L32:P32"/>
    <mergeCell ref="A1:P1"/>
    <mergeCell ref="A4:P4"/>
    <mergeCell ref="A5:A6"/>
    <mergeCell ref="B5:F5"/>
    <mergeCell ref="G5:K5"/>
    <mergeCell ref="L5:P5"/>
    <mergeCell ref="A11:P11"/>
    <mergeCell ref="A12:A13"/>
    <mergeCell ref="B12:F12"/>
    <mergeCell ref="G12:K12"/>
    <mergeCell ref="L12:P12"/>
    <mergeCell ref="B16:F16"/>
    <mergeCell ref="G16:K18"/>
    <mergeCell ref="L16:P16"/>
    <mergeCell ref="A21:P21"/>
    <mergeCell ref="A22:A23"/>
    <mergeCell ref="B22:F22"/>
    <mergeCell ref="G22:K22"/>
    <mergeCell ref="L22:P22"/>
    <mergeCell ref="B36:F36"/>
    <mergeCell ref="G36:K38"/>
    <mergeCell ref="L36:P36"/>
    <mergeCell ref="A41:P41"/>
    <mergeCell ref="A42:A43"/>
    <mergeCell ref="B42:F42"/>
    <mergeCell ref="G42:K42"/>
    <mergeCell ref="L42:P4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E13"/>
  <sheetViews>
    <sheetView workbookViewId="0">
      <selection sqref="A1:E1"/>
    </sheetView>
  </sheetViews>
  <sheetFormatPr baseColWidth="10" defaultColWidth="9.1796875" defaultRowHeight="14.5"/>
  <cols>
    <col min="1" max="1" width="31.54296875" style="215" customWidth="1"/>
    <col min="2" max="3" width="23.54296875" style="215" customWidth="1"/>
    <col min="4" max="4" width="28.81640625" style="215" customWidth="1"/>
    <col min="5" max="5" width="23.54296875" style="215" customWidth="1"/>
    <col min="6" max="16384" width="9.1796875" style="215"/>
  </cols>
  <sheetData>
    <row r="1" spans="1:5" ht="44.25" customHeight="1" thickBot="1">
      <c r="A1" s="330" t="s">
        <v>241</v>
      </c>
      <c r="B1" s="331"/>
      <c r="C1" s="331"/>
      <c r="D1" s="331"/>
      <c r="E1" s="331"/>
    </row>
    <row r="2" spans="1:5">
      <c r="A2" s="216"/>
      <c r="B2" s="217"/>
      <c r="C2" s="217"/>
      <c r="D2" s="217"/>
      <c r="E2" s="217"/>
    </row>
    <row r="3" spans="1:5">
      <c r="A3" s="216"/>
      <c r="B3" s="217"/>
      <c r="C3" s="217"/>
      <c r="D3" s="217"/>
      <c r="E3" s="217"/>
    </row>
    <row r="4" spans="1:5" ht="18">
      <c r="A4" s="218" t="s">
        <v>0</v>
      </c>
      <c r="B4" s="219" t="s">
        <v>2</v>
      </c>
      <c r="C4" s="219" t="s">
        <v>247</v>
      </c>
      <c r="D4" s="219" t="s">
        <v>4</v>
      </c>
      <c r="E4" s="219" t="s">
        <v>248</v>
      </c>
    </row>
    <row r="5" spans="1:5">
      <c r="A5" s="220" t="s">
        <v>191</v>
      </c>
      <c r="B5" s="332" t="s">
        <v>123</v>
      </c>
      <c r="C5" s="333"/>
      <c r="D5" s="333"/>
      <c r="E5" s="334"/>
    </row>
    <row r="6" spans="1:5">
      <c r="A6" s="220" t="s">
        <v>192</v>
      </c>
      <c r="B6" s="221">
        <v>55.46</v>
      </c>
      <c r="C6" s="221">
        <v>61.73</v>
      </c>
      <c r="D6" s="221">
        <v>62.23</v>
      </c>
      <c r="E6" s="221">
        <v>32.590000000000003</v>
      </c>
    </row>
    <row r="7" spans="1:5">
      <c r="A7" s="220" t="s">
        <v>193</v>
      </c>
      <c r="B7" s="221">
        <v>21.08</v>
      </c>
      <c r="C7" s="221">
        <v>10.08</v>
      </c>
      <c r="D7" s="221">
        <v>12.7</v>
      </c>
      <c r="E7" s="221">
        <v>17.32</v>
      </c>
    </row>
    <row r="8" spans="1:5">
      <c r="A8" s="222" t="s">
        <v>245</v>
      </c>
      <c r="B8" s="221">
        <v>30</v>
      </c>
      <c r="C8" s="221">
        <v>30</v>
      </c>
      <c r="D8" s="221">
        <v>30</v>
      </c>
      <c r="E8" s="223"/>
    </row>
    <row r="9" spans="1:5">
      <c r="A9" s="222" t="s">
        <v>246</v>
      </c>
      <c r="B9" s="221">
        <v>37</v>
      </c>
      <c r="C9" s="221">
        <v>37</v>
      </c>
      <c r="D9" s="221">
        <v>37</v>
      </c>
      <c r="E9" s="224"/>
    </row>
    <row r="10" spans="1:5">
      <c r="A10" s="225" t="s">
        <v>242</v>
      </c>
      <c r="B10" s="226"/>
      <c r="C10" s="227"/>
      <c r="D10" s="228" t="s">
        <v>296</v>
      </c>
      <c r="E10" s="229"/>
    </row>
    <row r="11" spans="1:5">
      <c r="A11" s="216"/>
      <c r="B11" s="217"/>
      <c r="C11" s="217"/>
      <c r="D11" s="217"/>
      <c r="E11" s="217"/>
    </row>
    <row r="12" spans="1:5">
      <c r="A12" s="335" t="s">
        <v>244</v>
      </c>
      <c r="B12" s="335"/>
      <c r="C12" s="335"/>
      <c r="D12" s="335"/>
      <c r="E12" s="335"/>
    </row>
    <row r="13" spans="1:5">
      <c r="A13" s="335"/>
      <c r="B13" s="335"/>
      <c r="C13" s="335"/>
      <c r="D13" s="335"/>
      <c r="E13" s="335"/>
    </row>
  </sheetData>
  <sheetProtection algorithmName="SHA-512" hashValue="HtxWlClIURhNISd1PHy7XyqldPiDKkBSSMSWWAU1mSE38Ovt+GYOTe7d2qnhtGn+3NlV3WYecYj1+SO1bQiVmw==" saltValue="9kiLYhVNmLz57O3uLN4QtA==" spinCount="100000" sheet="1" selectLockedCells="1" selectUnlockedCells="1"/>
  <mergeCells count="3">
    <mergeCell ref="A1:E1"/>
    <mergeCell ref="B5:E5"/>
    <mergeCell ref="A12:E1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election sqref="A1:XFD1048576"/>
    </sheetView>
  </sheetViews>
  <sheetFormatPr baseColWidth="10" defaultColWidth="9.1796875" defaultRowHeight="14.5"/>
  <cols>
    <col min="1" max="1" width="10.81640625" style="215" customWidth="1"/>
    <col min="2" max="2" width="11.7265625" style="215" customWidth="1"/>
    <col min="3" max="3" width="14.453125" style="215" customWidth="1"/>
    <col min="4" max="4" width="15.1796875" style="215" customWidth="1"/>
    <col min="5" max="5" width="12.1796875" style="215" customWidth="1"/>
    <col min="6" max="6" width="11.7265625" style="215" customWidth="1"/>
    <col min="7" max="8" width="9.1796875" style="215"/>
    <col min="9" max="9" width="12.26953125" style="215" customWidth="1"/>
    <col min="10" max="10" width="10.81640625" style="215" customWidth="1"/>
    <col min="11" max="16384" width="9.1796875" style="215"/>
  </cols>
  <sheetData>
    <row r="1" spans="1:10">
      <c r="A1" s="230" t="s">
        <v>29</v>
      </c>
      <c r="B1" s="215" t="e">
        <f>CONCATENATE('Feuille de calcul'!E10," - ",VLOOKUP(TRUE,B4:C9,2,FALSE)," - ",VLOOKUP(TRUE,F4:G5,2,FALSE)," - ",IF(OR('Feuille de calcul'!E10="AB",'Feuille de calcul'!E10="MB",'Feuille de calcul'!E10="SK"),"N/A",VLOOKUP(TRUE,D4:E5,2,FALSE)))</f>
        <v>#N/A</v>
      </c>
    </row>
    <row r="3" spans="1:10">
      <c r="A3" s="215" t="s">
        <v>0</v>
      </c>
      <c r="B3" s="215" t="s">
        <v>30</v>
      </c>
      <c r="C3" s="215" t="s">
        <v>9</v>
      </c>
      <c r="D3" s="215" t="s">
        <v>31</v>
      </c>
      <c r="E3" s="215" t="s">
        <v>32</v>
      </c>
      <c r="F3" s="215" t="s">
        <v>39</v>
      </c>
      <c r="G3" s="215" t="s">
        <v>46</v>
      </c>
      <c r="I3" s="215" t="s">
        <v>44</v>
      </c>
      <c r="J3" s="215" t="s">
        <v>41</v>
      </c>
    </row>
    <row r="4" spans="1:10">
      <c r="A4" s="215" t="s">
        <v>2</v>
      </c>
      <c r="B4" s="215" t="b">
        <v>0</v>
      </c>
      <c r="C4" s="215" t="s">
        <v>10</v>
      </c>
      <c r="D4" s="215" t="b">
        <v>0</v>
      </c>
      <c r="E4" s="215" t="s">
        <v>1</v>
      </c>
      <c r="F4" s="215" t="b">
        <v>0</v>
      </c>
      <c r="G4" s="215" t="s">
        <v>34</v>
      </c>
      <c r="I4" s="215" t="s">
        <v>24</v>
      </c>
      <c r="J4" s="215" t="b">
        <v>0</v>
      </c>
    </row>
    <row r="5" spans="1:10">
      <c r="A5" s="215" t="s">
        <v>247</v>
      </c>
      <c r="B5" s="215" t="b">
        <v>0</v>
      </c>
      <c r="C5" s="215" t="s">
        <v>11</v>
      </c>
      <c r="D5" s="215" t="b">
        <v>0</v>
      </c>
      <c r="E5" s="215" t="s">
        <v>7</v>
      </c>
      <c r="F5" s="215" t="b">
        <v>0</v>
      </c>
      <c r="G5" s="215" t="s">
        <v>33</v>
      </c>
      <c r="I5" s="215" t="s">
        <v>22</v>
      </c>
      <c r="J5" s="215" t="b">
        <v>0</v>
      </c>
    </row>
    <row r="6" spans="1:10">
      <c r="A6" s="215" t="s">
        <v>248</v>
      </c>
      <c r="B6" s="215" t="b">
        <v>0</v>
      </c>
      <c r="C6" s="215" t="s">
        <v>12</v>
      </c>
      <c r="E6" s="215" t="s">
        <v>8</v>
      </c>
      <c r="I6" s="215" t="s">
        <v>7</v>
      </c>
      <c r="J6" s="215" t="b">
        <v>0</v>
      </c>
    </row>
    <row r="7" spans="1:10">
      <c r="A7" s="215" t="s">
        <v>3</v>
      </c>
      <c r="B7" s="215" t="b">
        <v>0</v>
      </c>
      <c r="C7" s="215" t="s">
        <v>13</v>
      </c>
    </row>
    <row r="8" spans="1:10">
      <c r="A8" s="215" t="s">
        <v>4</v>
      </c>
      <c r="B8" s="215" t="b">
        <v>0</v>
      </c>
      <c r="C8" s="215" t="s">
        <v>14</v>
      </c>
    </row>
    <row r="9" spans="1:10">
      <c r="A9" s="215" t="s">
        <v>5</v>
      </c>
      <c r="B9" s="215" t="b">
        <v>0</v>
      </c>
      <c r="C9" s="215" t="s">
        <v>33</v>
      </c>
    </row>
    <row r="10" spans="1:10">
      <c r="A10" s="215" t="s">
        <v>6</v>
      </c>
    </row>
    <row r="13" spans="1:10">
      <c r="A13" s="231" t="s">
        <v>126</v>
      </c>
    </row>
    <row r="14" spans="1:10">
      <c r="A14" s="215" t="s">
        <v>124</v>
      </c>
      <c r="B14" s="215" t="s">
        <v>41</v>
      </c>
      <c r="C14" s="215" t="s">
        <v>125</v>
      </c>
    </row>
    <row r="15" spans="1:10">
      <c r="A15" s="215" t="s">
        <v>7</v>
      </c>
      <c r="B15" s="215" t="b">
        <v>0</v>
      </c>
      <c r="C15" s="215">
        <f>IF(B15=TRUE,VLOOKUP($B$1,Table6[#All],3,FALSE),0)</f>
        <v>0</v>
      </c>
      <c r="E15" s="215">
        <v>1</v>
      </c>
    </row>
    <row r="16" spans="1:10">
      <c r="A16" s="215" t="s">
        <v>121</v>
      </c>
      <c r="B16" s="215" t="b">
        <v>0</v>
      </c>
      <c r="C16" s="215">
        <f>IF(B16=TRUE,VLOOKUP($B$1,Table6[#All],5,FALSE),0)</f>
        <v>0</v>
      </c>
    </row>
    <row r="17" spans="1:3">
      <c r="A17" s="215" t="s">
        <v>122</v>
      </c>
      <c r="B17" s="215" t="b">
        <v>0</v>
      </c>
      <c r="C17" s="215">
        <f>IF(B17=TRUE,VLOOKUP($B$1,Table6[#All],6,FALSE),0)</f>
        <v>0</v>
      </c>
    </row>
    <row r="18" spans="1:3">
      <c r="A18" s="215" t="s">
        <v>42</v>
      </c>
      <c r="B18" s="215" t="b">
        <v>0</v>
      </c>
      <c r="C18" s="215">
        <f>IF(B18=TRUE,VLOOKUP($B$1,Table6[#All],7,FALSE),0)</f>
        <v>0</v>
      </c>
    </row>
    <row r="19" spans="1:3">
      <c r="A19" s="215" t="s">
        <v>43</v>
      </c>
      <c r="B19" s="215" t="b">
        <v>0</v>
      </c>
      <c r="C19" s="215">
        <f>IF(B19=TRUE,VLOOKUP($B$1,Table6[#All],8,FALSE),0)</f>
        <v>0</v>
      </c>
    </row>
    <row r="20" spans="1:3">
      <c r="A20" s="215" t="s">
        <v>45</v>
      </c>
      <c r="B20" s="215" t="b">
        <v>0</v>
      </c>
      <c r="C20" s="215">
        <f>IF(AND(B20=TRUE,'Feuille de calcul'!E10="ON"),VLOOKUP($B$1,Table6[#All],9,FALSE)+(E15-1)*6,0)</f>
        <v>0</v>
      </c>
    </row>
    <row r="21" spans="1:3">
      <c r="C21" s="215">
        <f>IF(AND(OR('Feuille de calcul'!E10="ON",'Feuille de calcul'!E10="IPE",'Feuille de calcul'!E10="CB",'Feuille de calcul'!E10="AB"),COUNTIF('Feuille de calcul'!F37:F44,"Oui")&gt;0),SUM(C15:C20),0)</f>
        <v>0</v>
      </c>
    </row>
  </sheetData>
  <pageMargins left="0.7" right="0.7" top="0.75" bottom="0.75" header="0.3" footer="0.3"/>
  <pageSetup orientation="portrait" r:id="rId1"/>
  <tableParts count="6">
    <tablePart r:id="rId2"/>
    <tablePart r:id="rId3"/>
    <tablePart r:id="rId4"/>
    <tablePart r:id="rId5"/>
    <tablePart r:id="rId6"/>
    <tablePart r:id="rId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1"/>
  <sheetViews>
    <sheetView workbookViewId="0">
      <selection sqref="A1:XFD1048576"/>
    </sheetView>
  </sheetViews>
  <sheetFormatPr baseColWidth="10" defaultColWidth="9.1796875" defaultRowHeight="14.5"/>
  <cols>
    <col min="1" max="1" width="46.81640625" style="215" customWidth="1"/>
    <col min="2" max="2" width="9.54296875" style="215" bestFit="1" customWidth="1"/>
    <col min="3" max="3" width="11.81640625" style="215" customWidth="1"/>
    <col min="4" max="4" width="11.1796875" style="215" customWidth="1"/>
    <col min="5" max="16384" width="9.1796875" style="215"/>
  </cols>
  <sheetData>
    <row r="1" spans="1:9">
      <c r="A1" s="232" t="s">
        <v>40</v>
      </c>
      <c r="B1" s="233" t="s">
        <v>24</v>
      </c>
      <c r="C1" s="233" t="s">
        <v>7</v>
      </c>
      <c r="D1" s="233" t="s">
        <v>1</v>
      </c>
      <c r="E1" s="234" t="s">
        <v>119</v>
      </c>
      <c r="F1" s="234" t="s">
        <v>120</v>
      </c>
      <c r="G1" s="234" t="s">
        <v>42</v>
      </c>
      <c r="H1" s="234" t="s">
        <v>43</v>
      </c>
      <c r="I1" s="234" t="s">
        <v>45</v>
      </c>
    </row>
    <row r="2" spans="1:9">
      <c r="A2" s="232" t="s">
        <v>62</v>
      </c>
      <c r="B2" s="235">
        <v>40</v>
      </c>
      <c r="C2" s="235">
        <v>49</v>
      </c>
      <c r="D2" s="235">
        <v>10</v>
      </c>
      <c r="E2" s="236">
        <v>55.46</v>
      </c>
      <c r="F2" s="236">
        <v>21.08</v>
      </c>
      <c r="G2" s="236">
        <v>30</v>
      </c>
      <c r="H2" s="236">
        <v>37</v>
      </c>
      <c r="I2" s="236">
        <v>0</v>
      </c>
    </row>
    <row r="3" spans="1:9">
      <c r="A3" s="232" t="s">
        <v>63</v>
      </c>
      <c r="B3" s="235">
        <v>58</v>
      </c>
      <c r="C3" s="235">
        <v>92</v>
      </c>
      <c r="D3" s="235">
        <v>14</v>
      </c>
      <c r="E3" s="236">
        <v>55.46</v>
      </c>
      <c r="F3" s="236">
        <v>21.08</v>
      </c>
      <c r="G3" s="236">
        <v>30</v>
      </c>
      <c r="H3" s="236">
        <v>37</v>
      </c>
      <c r="I3" s="236">
        <v>0</v>
      </c>
    </row>
    <row r="4" spans="1:9">
      <c r="A4" s="232" t="s">
        <v>76</v>
      </c>
      <c r="B4" s="235">
        <v>46</v>
      </c>
      <c r="C4" s="235">
        <v>54</v>
      </c>
      <c r="D4" s="235">
        <v>12</v>
      </c>
      <c r="E4" s="236">
        <v>55.46</v>
      </c>
      <c r="F4" s="236">
        <v>21.08</v>
      </c>
      <c r="G4" s="236">
        <v>30</v>
      </c>
      <c r="H4" s="236">
        <v>37</v>
      </c>
      <c r="I4" s="236">
        <v>0</v>
      </c>
    </row>
    <row r="5" spans="1:9">
      <c r="A5" s="232" t="s">
        <v>77</v>
      </c>
      <c r="B5" s="235">
        <v>66</v>
      </c>
      <c r="C5" s="235">
        <v>101</v>
      </c>
      <c r="D5" s="235">
        <v>17</v>
      </c>
      <c r="E5" s="236">
        <v>55.46</v>
      </c>
      <c r="F5" s="236">
        <v>21.08</v>
      </c>
      <c r="G5" s="236">
        <v>30</v>
      </c>
      <c r="H5" s="236">
        <v>37</v>
      </c>
      <c r="I5" s="236">
        <v>0</v>
      </c>
    </row>
    <row r="6" spans="1:9">
      <c r="A6" s="232" t="s">
        <v>90</v>
      </c>
      <c r="B6" s="235">
        <v>53</v>
      </c>
      <c r="C6" s="235">
        <v>59</v>
      </c>
      <c r="D6" s="235">
        <v>13</v>
      </c>
      <c r="E6" s="236">
        <v>55.46</v>
      </c>
      <c r="F6" s="236">
        <v>21.08</v>
      </c>
      <c r="G6" s="236">
        <v>30</v>
      </c>
      <c r="H6" s="236">
        <v>37</v>
      </c>
      <c r="I6" s="236">
        <v>0</v>
      </c>
    </row>
    <row r="7" spans="1:9">
      <c r="A7" s="232" t="s">
        <v>91</v>
      </c>
      <c r="B7" s="235">
        <v>75</v>
      </c>
      <c r="C7" s="235">
        <v>110</v>
      </c>
      <c r="D7" s="235">
        <v>19</v>
      </c>
      <c r="E7" s="236">
        <v>55.46</v>
      </c>
      <c r="F7" s="236">
        <v>21.08</v>
      </c>
      <c r="G7" s="236">
        <v>30</v>
      </c>
      <c r="H7" s="236">
        <v>37</v>
      </c>
      <c r="I7" s="236">
        <v>0</v>
      </c>
    </row>
    <row r="8" spans="1:9">
      <c r="A8" s="232" t="s">
        <v>104</v>
      </c>
      <c r="B8" s="235">
        <v>59</v>
      </c>
      <c r="C8" s="235">
        <v>64</v>
      </c>
      <c r="D8" s="235">
        <v>15</v>
      </c>
      <c r="E8" s="236">
        <v>55.46</v>
      </c>
      <c r="F8" s="236">
        <v>21.08</v>
      </c>
      <c r="G8" s="236">
        <v>30</v>
      </c>
      <c r="H8" s="236">
        <v>37</v>
      </c>
      <c r="I8" s="236">
        <v>0</v>
      </c>
    </row>
    <row r="9" spans="1:9">
      <c r="A9" s="232" t="s">
        <v>105</v>
      </c>
      <c r="B9" s="235">
        <v>83</v>
      </c>
      <c r="C9" s="235">
        <v>119</v>
      </c>
      <c r="D9" s="235">
        <v>21</v>
      </c>
      <c r="E9" s="236">
        <v>55.46</v>
      </c>
      <c r="F9" s="236">
        <v>21.08</v>
      </c>
      <c r="G9" s="236">
        <v>30</v>
      </c>
      <c r="H9" s="236">
        <v>37</v>
      </c>
      <c r="I9" s="236">
        <v>0</v>
      </c>
    </row>
    <row r="10" spans="1:9">
      <c r="A10" s="232" t="s">
        <v>48</v>
      </c>
      <c r="B10" s="237">
        <v>33</v>
      </c>
      <c r="C10" s="237">
        <v>44</v>
      </c>
      <c r="D10" s="237">
        <v>8</v>
      </c>
      <c r="E10" s="236">
        <v>55.46</v>
      </c>
      <c r="F10" s="236">
        <v>21.08</v>
      </c>
      <c r="G10" s="236">
        <v>30</v>
      </c>
      <c r="H10" s="236">
        <v>37</v>
      </c>
      <c r="I10" s="236">
        <v>0</v>
      </c>
    </row>
    <row r="11" spans="1:9">
      <c r="A11" s="232" t="s">
        <v>49</v>
      </c>
      <c r="B11" s="237">
        <v>0</v>
      </c>
      <c r="C11" s="237">
        <v>0</v>
      </c>
      <c r="D11" s="237">
        <v>0</v>
      </c>
      <c r="E11" s="236">
        <v>55.46</v>
      </c>
      <c r="F11" s="236">
        <v>21.08</v>
      </c>
      <c r="G11" s="236">
        <v>30</v>
      </c>
      <c r="H11" s="236">
        <v>37</v>
      </c>
      <c r="I11" s="236">
        <v>0</v>
      </c>
    </row>
    <row r="12" spans="1:9">
      <c r="A12" s="232" t="s">
        <v>255</v>
      </c>
      <c r="B12" s="235">
        <v>42</v>
      </c>
      <c r="C12" s="235">
        <v>28</v>
      </c>
      <c r="D12" s="235">
        <v>18</v>
      </c>
      <c r="E12" s="238">
        <v>61.73</v>
      </c>
      <c r="F12" s="238">
        <v>10.08</v>
      </c>
      <c r="G12" s="236">
        <v>30</v>
      </c>
      <c r="H12" s="238">
        <v>37</v>
      </c>
      <c r="I12" s="238">
        <v>0</v>
      </c>
    </row>
    <row r="13" spans="1:9">
      <c r="A13" s="232" t="s">
        <v>256</v>
      </c>
      <c r="B13" s="235">
        <v>45</v>
      </c>
      <c r="C13" s="235">
        <v>28</v>
      </c>
      <c r="D13" s="235">
        <v>10</v>
      </c>
      <c r="E13" s="236">
        <v>61.73</v>
      </c>
      <c r="F13" s="236">
        <v>10.08</v>
      </c>
      <c r="G13" s="236">
        <v>30</v>
      </c>
      <c r="H13" s="236">
        <v>37</v>
      </c>
      <c r="I13" s="236">
        <v>0</v>
      </c>
    </row>
    <row r="14" spans="1:9">
      <c r="A14" s="232" t="s">
        <v>257</v>
      </c>
      <c r="B14" s="235">
        <v>49</v>
      </c>
      <c r="C14" s="235">
        <v>46</v>
      </c>
      <c r="D14" s="235">
        <v>18</v>
      </c>
      <c r="E14" s="236">
        <v>61.73</v>
      </c>
      <c r="F14" s="236">
        <v>10.08</v>
      </c>
      <c r="G14" s="236">
        <v>30</v>
      </c>
      <c r="H14" s="236">
        <v>37</v>
      </c>
      <c r="I14" s="236">
        <v>0</v>
      </c>
    </row>
    <row r="15" spans="1:9">
      <c r="A15" s="232" t="s">
        <v>258</v>
      </c>
      <c r="B15" s="235">
        <v>55</v>
      </c>
      <c r="C15" s="235">
        <v>46</v>
      </c>
      <c r="D15" s="235">
        <v>10</v>
      </c>
      <c r="E15" s="236">
        <v>61.73</v>
      </c>
      <c r="F15" s="236">
        <v>10.08</v>
      </c>
      <c r="G15" s="236">
        <v>30</v>
      </c>
      <c r="H15" s="236">
        <v>37</v>
      </c>
      <c r="I15" s="236">
        <v>0</v>
      </c>
    </row>
    <row r="16" spans="1:9">
      <c r="A16" s="232" t="s">
        <v>259</v>
      </c>
      <c r="B16" s="235">
        <v>69</v>
      </c>
      <c r="C16" s="235">
        <v>47</v>
      </c>
      <c r="D16" s="235">
        <v>26</v>
      </c>
      <c r="E16" s="236">
        <v>61.73</v>
      </c>
      <c r="F16" s="236">
        <v>10.08</v>
      </c>
      <c r="G16" s="236">
        <v>30</v>
      </c>
      <c r="H16" s="236">
        <v>37</v>
      </c>
      <c r="I16" s="236">
        <v>0</v>
      </c>
    </row>
    <row r="17" spans="1:9">
      <c r="A17" s="232" t="s">
        <v>260</v>
      </c>
      <c r="B17" s="235">
        <v>66</v>
      </c>
      <c r="C17" s="235">
        <v>47</v>
      </c>
      <c r="D17" s="235">
        <v>11</v>
      </c>
      <c r="E17" s="236">
        <v>61.73</v>
      </c>
      <c r="F17" s="236">
        <v>10.08</v>
      </c>
      <c r="G17" s="236">
        <v>30</v>
      </c>
      <c r="H17" s="236">
        <v>37</v>
      </c>
      <c r="I17" s="236">
        <v>0</v>
      </c>
    </row>
    <row r="18" spans="1:9">
      <c r="A18" s="232" t="s">
        <v>261</v>
      </c>
      <c r="B18" s="235">
        <v>81</v>
      </c>
      <c r="C18" s="235">
        <v>78</v>
      </c>
      <c r="D18" s="235">
        <v>26</v>
      </c>
      <c r="E18" s="236">
        <v>61.73</v>
      </c>
      <c r="F18" s="236">
        <v>10.08</v>
      </c>
      <c r="G18" s="236">
        <v>30</v>
      </c>
      <c r="H18" s="236">
        <v>37</v>
      </c>
      <c r="I18" s="236">
        <v>0</v>
      </c>
    </row>
    <row r="19" spans="1:9">
      <c r="A19" s="232" t="s">
        <v>262</v>
      </c>
      <c r="B19" s="235">
        <v>79</v>
      </c>
      <c r="C19" s="235">
        <v>78</v>
      </c>
      <c r="D19" s="235">
        <v>14</v>
      </c>
      <c r="E19" s="236">
        <v>61.73</v>
      </c>
      <c r="F19" s="236">
        <v>10.08</v>
      </c>
      <c r="G19" s="236">
        <v>30</v>
      </c>
      <c r="H19" s="236">
        <v>37</v>
      </c>
      <c r="I19" s="236">
        <v>0</v>
      </c>
    </row>
    <row r="20" spans="1:9">
      <c r="A20" s="232" t="s">
        <v>263</v>
      </c>
      <c r="B20" s="235">
        <v>81</v>
      </c>
      <c r="C20" s="235">
        <v>48</v>
      </c>
      <c r="D20" s="235">
        <v>36</v>
      </c>
      <c r="E20" s="236">
        <v>61.73</v>
      </c>
      <c r="F20" s="236">
        <v>10.08</v>
      </c>
      <c r="G20" s="236">
        <v>30</v>
      </c>
      <c r="H20" s="236">
        <v>37</v>
      </c>
      <c r="I20" s="236">
        <v>0</v>
      </c>
    </row>
    <row r="21" spans="1:9">
      <c r="A21" s="232" t="s">
        <v>264</v>
      </c>
      <c r="B21" s="235">
        <v>72</v>
      </c>
      <c r="C21" s="235">
        <v>48</v>
      </c>
      <c r="D21" s="235">
        <v>12</v>
      </c>
      <c r="E21" s="236">
        <v>61.73</v>
      </c>
      <c r="F21" s="236">
        <v>10.08</v>
      </c>
      <c r="G21" s="236">
        <v>30</v>
      </c>
      <c r="H21" s="236">
        <v>37</v>
      </c>
      <c r="I21" s="236">
        <v>0</v>
      </c>
    </row>
    <row r="22" spans="1:9">
      <c r="A22" s="232" t="s">
        <v>265</v>
      </c>
      <c r="B22" s="235">
        <v>93</v>
      </c>
      <c r="C22" s="235">
        <v>79</v>
      </c>
      <c r="D22" s="235">
        <v>36</v>
      </c>
      <c r="E22" s="236">
        <v>61.73</v>
      </c>
      <c r="F22" s="236">
        <v>10.08</v>
      </c>
      <c r="G22" s="236">
        <v>30</v>
      </c>
      <c r="H22" s="236">
        <v>37</v>
      </c>
      <c r="I22" s="236">
        <v>0</v>
      </c>
    </row>
    <row r="23" spans="1:9">
      <c r="A23" s="232" t="s">
        <v>266</v>
      </c>
      <c r="B23" s="235">
        <v>80</v>
      </c>
      <c r="C23" s="235">
        <v>79</v>
      </c>
      <c r="D23" s="235">
        <v>18</v>
      </c>
      <c r="E23" s="236">
        <v>61.73</v>
      </c>
      <c r="F23" s="236">
        <v>10.08</v>
      </c>
      <c r="G23" s="236">
        <v>30</v>
      </c>
      <c r="H23" s="236">
        <v>37</v>
      </c>
      <c r="I23" s="236">
        <v>0</v>
      </c>
    </row>
    <row r="24" spans="1:9">
      <c r="A24" s="232" t="s">
        <v>267</v>
      </c>
      <c r="B24" s="235">
        <v>91</v>
      </c>
      <c r="C24" s="235">
        <v>58</v>
      </c>
      <c r="D24" s="235">
        <v>54</v>
      </c>
      <c r="E24" s="236">
        <v>61.73</v>
      </c>
      <c r="F24" s="236">
        <v>10.08</v>
      </c>
      <c r="G24" s="236">
        <v>30</v>
      </c>
      <c r="H24" s="236">
        <v>37</v>
      </c>
      <c r="I24" s="236">
        <v>0</v>
      </c>
    </row>
    <row r="25" spans="1:9">
      <c r="A25" s="232" t="s">
        <v>268</v>
      </c>
      <c r="B25" s="235">
        <v>85</v>
      </c>
      <c r="C25" s="235">
        <v>58</v>
      </c>
      <c r="D25" s="235">
        <v>14</v>
      </c>
      <c r="E25" s="236">
        <v>61.73</v>
      </c>
      <c r="F25" s="236">
        <v>10.08</v>
      </c>
      <c r="G25" s="236">
        <v>30</v>
      </c>
      <c r="H25" s="236">
        <v>37</v>
      </c>
      <c r="I25" s="236">
        <v>0</v>
      </c>
    </row>
    <row r="26" spans="1:9">
      <c r="A26" s="232" t="s">
        <v>269</v>
      </c>
      <c r="B26" s="235">
        <v>105</v>
      </c>
      <c r="C26" s="235">
        <v>96</v>
      </c>
      <c r="D26" s="235">
        <v>54</v>
      </c>
      <c r="E26" s="236">
        <v>61.73</v>
      </c>
      <c r="F26" s="236">
        <v>10.08</v>
      </c>
      <c r="G26" s="236">
        <v>30</v>
      </c>
      <c r="H26" s="236">
        <v>37</v>
      </c>
      <c r="I26" s="236">
        <v>0</v>
      </c>
    </row>
    <row r="27" spans="1:9">
      <c r="A27" s="232" t="s">
        <v>270</v>
      </c>
      <c r="B27" s="235">
        <v>97</v>
      </c>
      <c r="C27" s="235">
        <v>96</v>
      </c>
      <c r="D27" s="235">
        <v>25</v>
      </c>
      <c r="E27" s="236">
        <v>61.73</v>
      </c>
      <c r="F27" s="236">
        <v>10.08</v>
      </c>
      <c r="G27" s="236">
        <v>30</v>
      </c>
      <c r="H27" s="236">
        <v>37</v>
      </c>
      <c r="I27" s="236">
        <v>0</v>
      </c>
    </row>
    <row r="28" spans="1:9">
      <c r="A28" s="232" t="s">
        <v>271</v>
      </c>
      <c r="B28" s="237">
        <v>35</v>
      </c>
      <c r="C28" s="237">
        <v>25</v>
      </c>
      <c r="D28" s="237">
        <v>12</v>
      </c>
      <c r="E28" s="236">
        <v>61.73</v>
      </c>
      <c r="F28" s="236">
        <v>10.08</v>
      </c>
      <c r="G28" s="236">
        <v>30</v>
      </c>
      <c r="H28" s="236">
        <v>37</v>
      </c>
      <c r="I28" s="236">
        <v>0</v>
      </c>
    </row>
    <row r="29" spans="1:9">
      <c r="A29" s="232" t="s">
        <v>272</v>
      </c>
      <c r="B29" s="237">
        <v>37</v>
      </c>
      <c r="C29" s="237">
        <v>25</v>
      </c>
      <c r="D29" s="237">
        <v>9</v>
      </c>
      <c r="E29" s="236">
        <v>61.73</v>
      </c>
      <c r="F29" s="236">
        <v>10.08</v>
      </c>
      <c r="G29" s="236">
        <v>30</v>
      </c>
      <c r="H29" s="236">
        <v>37</v>
      </c>
      <c r="I29" s="236">
        <v>0</v>
      </c>
    </row>
    <row r="30" spans="1:9">
      <c r="A30" s="232" t="s">
        <v>273</v>
      </c>
      <c r="B30" s="237">
        <v>0</v>
      </c>
      <c r="C30" s="237">
        <v>0</v>
      </c>
      <c r="D30" s="237">
        <v>0</v>
      </c>
      <c r="E30" s="236">
        <v>61.73</v>
      </c>
      <c r="F30" s="236">
        <v>10.08</v>
      </c>
      <c r="G30" s="236">
        <v>30</v>
      </c>
      <c r="H30" s="236">
        <v>37</v>
      </c>
      <c r="I30" s="236">
        <v>0</v>
      </c>
    </row>
    <row r="31" spans="1:9">
      <c r="A31" s="232" t="s">
        <v>274</v>
      </c>
      <c r="B31" s="237">
        <v>0</v>
      </c>
      <c r="C31" s="237">
        <v>0</v>
      </c>
      <c r="D31" s="237">
        <v>0</v>
      </c>
      <c r="E31" s="236">
        <v>61.73</v>
      </c>
      <c r="F31" s="236">
        <v>10.08</v>
      </c>
      <c r="G31" s="236">
        <v>30</v>
      </c>
      <c r="H31" s="236">
        <v>37</v>
      </c>
      <c r="I31" s="236">
        <v>0</v>
      </c>
    </row>
    <row r="32" spans="1:9">
      <c r="A32" s="232" t="s">
        <v>275</v>
      </c>
      <c r="B32" s="235">
        <v>94</v>
      </c>
      <c r="C32" s="235">
        <v>9</v>
      </c>
      <c r="D32" s="235">
        <v>25</v>
      </c>
      <c r="E32" s="235">
        <v>32.590000000000003</v>
      </c>
      <c r="F32" s="235">
        <v>17.32</v>
      </c>
      <c r="G32" s="235">
        <v>0</v>
      </c>
      <c r="H32" s="235">
        <v>0</v>
      </c>
      <c r="I32" s="235">
        <v>0</v>
      </c>
    </row>
    <row r="33" spans="1:9">
      <c r="A33" s="232" t="s">
        <v>276</v>
      </c>
      <c r="B33" s="235">
        <v>64</v>
      </c>
      <c r="C33" s="235">
        <v>9</v>
      </c>
      <c r="D33" s="235">
        <v>17</v>
      </c>
      <c r="E33" s="235">
        <v>32.590000000000003</v>
      </c>
      <c r="F33" s="235">
        <v>17.32</v>
      </c>
      <c r="G33" s="235">
        <v>0</v>
      </c>
      <c r="H33" s="235">
        <v>0</v>
      </c>
      <c r="I33" s="235">
        <v>0</v>
      </c>
    </row>
    <row r="34" spans="1:9">
      <c r="A34" s="232" t="s">
        <v>277</v>
      </c>
      <c r="B34" s="235">
        <v>113</v>
      </c>
      <c r="C34" s="235">
        <v>11</v>
      </c>
      <c r="D34" s="235">
        <v>30</v>
      </c>
      <c r="E34" s="235">
        <v>32.590000000000003</v>
      </c>
      <c r="F34" s="235">
        <v>17.32</v>
      </c>
      <c r="G34" s="235">
        <v>0</v>
      </c>
      <c r="H34" s="235">
        <v>0</v>
      </c>
      <c r="I34" s="235">
        <v>0</v>
      </c>
    </row>
    <row r="35" spans="1:9">
      <c r="A35" s="232" t="s">
        <v>278</v>
      </c>
      <c r="B35" s="235">
        <v>77</v>
      </c>
      <c r="C35" s="235">
        <v>11</v>
      </c>
      <c r="D35" s="235">
        <v>20</v>
      </c>
      <c r="E35" s="235">
        <v>32.590000000000003</v>
      </c>
      <c r="F35" s="235">
        <v>17.32</v>
      </c>
      <c r="G35" s="235">
        <v>0</v>
      </c>
      <c r="H35" s="235">
        <v>0</v>
      </c>
      <c r="I35" s="235">
        <v>0</v>
      </c>
    </row>
    <row r="36" spans="1:9">
      <c r="A36" s="232" t="s">
        <v>279</v>
      </c>
      <c r="B36" s="235">
        <v>125</v>
      </c>
      <c r="C36" s="235">
        <v>12</v>
      </c>
      <c r="D36" s="235">
        <v>33</v>
      </c>
      <c r="E36" s="235">
        <v>32.590000000000003</v>
      </c>
      <c r="F36" s="235">
        <v>17.32</v>
      </c>
      <c r="G36" s="235">
        <v>0</v>
      </c>
      <c r="H36" s="235">
        <v>0</v>
      </c>
      <c r="I36" s="235">
        <v>0</v>
      </c>
    </row>
    <row r="37" spans="1:9">
      <c r="A37" s="232" t="s">
        <v>280</v>
      </c>
      <c r="B37" s="235">
        <v>85</v>
      </c>
      <c r="C37" s="235">
        <v>12</v>
      </c>
      <c r="D37" s="235">
        <v>23</v>
      </c>
      <c r="E37" s="235">
        <v>32.590000000000003</v>
      </c>
      <c r="F37" s="235">
        <v>17.32</v>
      </c>
      <c r="G37" s="235">
        <v>0</v>
      </c>
      <c r="H37" s="235">
        <v>0</v>
      </c>
      <c r="I37" s="235">
        <v>0</v>
      </c>
    </row>
    <row r="38" spans="1:9">
      <c r="A38" s="232" t="s">
        <v>281</v>
      </c>
      <c r="B38" s="235">
        <v>141</v>
      </c>
      <c r="C38" s="235">
        <v>13</v>
      </c>
      <c r="D38" s="235">
        <v>37</v>
      </c>
      <c r="E38" s="235">
        <v>32.590000000000003</v>
      </c>
      <c r="F38" s="235">
        <v>17.32</v>
      </c>
      <c r="G38" s="235">
        <v>0</v>
      </c>
      <c r="H38" s="235">
        <v>0</v>
      </c>
      <c r="I38" s="235">
        <v>0</v>
      </c>
    </row>
    <row r="39" spans="1:9">
      <c r="A39" s="232" t="s">
        <v>282</v>
      </c>
      <c r="B39" s="235">
        <v>96</v>
      </c>
      <c r="C39" s="235">
        <v>13</v>
      </c>
      <c r="D39" s="235">
        <v>25</v>
      </c>
      <c r="E39" s="235">
        <v>32.590000000000003</v>
      </c>
      <c r="F39" s="235">
        <v>17.32</v>
      </c>
      <c r="G39" s="235">
        <v>0</v>
      </c>
      <c r="H39" s="235">
        <v>0</v>
      </c>
      <c r="I39" s="235">
        <v>0</v>
      </c>
    </row>
    <row r="40" spans="1:9">
      <c r="A40" s="232" t="s">
        <v>283</v>
      </c>
      <c r="B40" s="235">
        <v>134</v>
      </c>
      <c r="C40" s="235">
        <v>13</v>
      </c>
      <c r="D40" s="235">
        <v>36</v>
      </c>
      <c r="E40" s="235">
        <v>32.590000000000003</v>
      </c>
      <c r="F40" s="235">
        <v>17.32</v>
      </c>
      <c r="G40" s="235">
        <v>0</v>
      </c>
      <c r="H40" s="235">
        <v>0</v>
      </c>
      <c r="I40" s="235">
        <v>0</v>
      </c>
    </row>
    <row r="41" spans="1:9">
      <c r="A41" s="232" t="s">
        <v>284</v>
      </c>
      <c r="B41" s="235">
        <v>91</v>
      </c>
      <c r="C41" s="235">
        <v>13</v>
      </c>
      <c r="D41" s="235">
        <v>24</v>
      </c>
      <c r="E41" s="235">
        <v>32.590000000000003</v>
      </c>
      <c r="F41" s="235">
        <v>17.32</v>
      </c>
      <c r="G41" s="235">
        <v>0</v>
      </c>
      <c r="H41" s="235">
        <v>0</v>
      </c>
      <c r="I41" s="235">
        <v>0</v>
      </c>
    </row>
    <row r="42" spans="1:9">
      <c r="A42" s="232" t="s">
        <v>285</v>
      </c>
      <c r="B42" s="235">
        <v>147</v>
      </c>
      <c r="C42" s="235">
        <v>14</v>
      </c>
      <c r="D42" s="235">
        <v>39</v>
      </c>
      <c r="E42" s="238">
        <v>32.590000000000003</v>
      </c>
      <c r="F42" s="238">
        <v>17.32</v>
      </c>
      <c r="G42" s="235">
        <v>0</v>
      </c>
      <c r="H42" s="238">
        <v>0</v>
      </c>
      <c r="I42" s="238">
        <v>0</v>
      </c>
    </row>
    <row r="43" spans="1:9">
      <c r="A43" s="232" t="s">
        <v>286</v>
      </c>
      <c r="B43" s="235">
        <v>100</v>
      </c>
      <c r="C43" s="235">
        <v>14</v>
      </c>
      <c r="D43" s="235">
        <v>27</v>
      </c>
      <c r="E43" s="235">
        <v>32.590000000000003</v>
      </c>
      <c r="F43" s="235">
        <v>17.32</v>
      </c>
      <c r="G43" s="235">
        <v>0</v>
      </c>
      <c r="H43" s="235">
        <v>0</v>
      </c>
      <c r="I43" s="235">
        <v>0</v>
      </c>
    </row>
    <row r="44" spans="1:9">
      <c r="A44" s="232" t="s">
        <v>287</v>
      </c>
      <c r="B44" s="235">
        <v>137</v>
      </c>
      <c r="C44" s="235">
        <v>13</v>
      </c>
      <c r="D44" s="235">
        <v>37</v>
      </c>
      <c r="E44" s="235">
        <v>32.590000000000003</v>
      </c>
      <c r="F44" s="235">
        <v>17.32</v>
      </c>
      <c r="G44" s="235">
        <v>0</v>
      </c>
      <c r="H44" s="235">
        <v>0</v>
      </c>
      <c r="I44" s="235">
        <v>0</v>
      </c>
    </row>
    <row r="45" spans="1:9">
      <c r="A45" s="232" t="s">
        <v>288</v>
      </c>
      <c r="B45" s="235">
        <v>93</v>
      </c>
      <c r="C45" s="235">
        <v>13</v>
      </c>
      <c r="D45" s="235">
        <v>25</v>
      </c>
      <c r="E45" s="235">
        <v>32.590000000000003</v>
      </c>
      <c r="F45" s="235">
        <v>17.32</v>
      </c>
      <c r="G45" s="235">
        <v>0</v>
      </c>
      <c r="H45" s="235">
        <v>0</v>
      </c>
      <c r="I45" s="235">
        <v>0</v>
      </c>
    </row>
    <row r="46" spans="1:9">
      <c r="A46" s="232" t="s">
        <v>289</v>
      </c>
      <c r="B46" s="235">
        <v>156</v>
      </c>
      <c r="C46" s="235">
        <v>15</v>
      </c>
      <c r="D46" s="235">
        <v>42</v>
      </c>
      <c r="E46" s="235">
        <v>32.590000000000003</v>
      </c>
      <c r="F46" s="235">
        <v>17.32</v>
      </c>
      <c r="G46" s="235">
        <v>0</v>
      </c>
      <c r="H46" s="235">
        <v>0</v>
      </c>
      <c r="I46" s="235">
        <v>0</v>
      </c>
    </row>
    <row r="47" spans="1:9">
      <c r="A47" s="232" t="s">
        <v>290</v>
      </c>
      <c r="B47" s="235">
        <v>106</v>
      </c>
      <c r="C47" s="235">
        <v>15</v>
      </c>
      <c r="D47" s="235">
        <v>28</v>
      </c>
      <c r="E47" s="235">
        <v>32.590000000000003</v>
      </c>
      <c r="F47" s="235">
        <v>17.32</v>
      </c>
      <c r="G47" s="235">
        <v>0</v>
      </c>
      <c r="H47" s="235">
        <v>0</v>
      </c>
      <c r="I47" s="235">
        <v>0</v>
      </c>
    </row>
    <row r="48" spans="1:9">
      <c r="A48" s="232" t="s">
        <v>291</v>
      </c>
      <c r="B48" s="235">
        <v>73</v>
      </c>
      <c r="C48" s="235">
        <v>7</v>
      </c>
      <c r="D48" s="235">
        <v>19</v>
      </c>
      <c r="E48" s="235">
        <v>32.590000000000003</v>
      </c>
      <c r="F48" s="235">
        <v>17.32</v>
      </c>
      <c r="G48" s="235">
        <v>0</v>
      </c>
      <c r="H48" s="235">
        <v>0</v>
      </c>
      <c r="I48" s="235">
        <v>0</v>
      </c>
    </row>
    <row r="49" spans="1:9">
      <c r="A49" s="232" t="s">
        <v>292</v>
      </c>
      <c r="B49" s="235">
        <v>50</v>
      </c>
      <c r="C49" s="235">
        <v>7</v>
      </c>
      <c r="D49" s="235">
        <v>13</v>
      </c>
      <c r="E49" s="235">
        <v>32.590000000000003</v>
      </c>
      <c r="F49" s="235">
        <v>17.32</v>
      </c>
      <c r="G49" s="235">
        <v>0</v>
      </c>
      <c r="H49" s="235">
        <v>0</v>
      </c>
      <c r="I49" s="235">
        <v>0</v>
      </c>
    </row>
    <row r="50" spans="1:9">
      <c r="A50" s="232" t="s">
        <v>293</v>
      </c>
      <c r="B50" s="235">
        <v>0</v>
      </c>
      <c r="C50" s="235">
        <v>0</v>
      </c>
      <c r="D50" s="235">
        <v>0</v>
      </c>
      <c r="E50" s="235">
        <v>32.590000000000003</v>
      </c>
      <c r="F50" s="235">
        <v>17.32</v>
      </c>
      <c r="G50" s="235">
        <v>0</v>
      </c>
      <c r="H50" s="235">
        <v>0</v>
      </c>
      <c r="I50" s="235">
        <v>0</v>
      </c>
    </row>
    <row r="51" spans="1:9">
      <c r="A51" s="232" t="s">
        <v>294</v>
      </c>
      <c r="B51" s="235">
        <v>0</v>
      </c>
      <c r="C51" s="235">
        <v>0</v>
      </c>
      <c r="D51" s="235">
        <v>0</v>
      </c>
      <c r="E51" s="235">
        <v>32.590000000000003</v>
      </c>
      <c r="F51" s="235">
        <v>17.32</v>
      </c>
      <c r="G51" s="235">
        <v>0</v>
      </c>
      <c r="H51" s="235">
        <v>0</v>
      </c>
      <c r="I51" s="235">
        <v>0</v>
      </c>
    </row>
    <row r="52" spans="1:9">
      <c r="A52" s="232" t="s">
        <v>64</v>
      </c>
      <c r="B52" s="235">
        <v>31</v>
      </c>
      <c r="C52" s="235">
        <v>28</v>
      </c>
      <c r="D52" s="235">
        <v>8</v>
      </c>
      <c r="E52" s="236">
        <v>0</v>
      </c>
      <c r="F52" s="236">
        <v>0</v>
      </c>
      <c r="G52" s="236">
        <v>0</v>
      </c>
      <c r="H52" s="236">
        <v>0</v>
      </c>
      <c r="I52" s="236">
        <v>0</v>
      </c>
    </row>
    <row r="53" spans="1:9">
      <c r="A53" s="232" t="s">
        <v>65</v>
      </c>
      <c r="B53" s="235">
        <v>45</v>
      </c>
      <c r="C53" s="235">
        <v>51</v>
      </c>
      <c r="D53" s="235">
        <v>11</v>
      </c>
      <c r="E53" s="236">
        <v>0</v>
      </c>
      <c r="F53" s="236">
        <v>0</v>
      </c>
      <c r="G53" s="236">
        <v>0</v>
      </c>
      <c r="H53" s="236">
        <v>0</v>
      </c>
      <c r="I53" s="236">
        <v>0</v>
      </c>
    </row>
    <row r="54" spans="1:9">
      <c r="A54" s="232" t="s">
        <v>78</v>
      </c>
      <c r="B54" s="235">
        <v>37</v>
      </c>
      <c r="C54" s="235">
        <v>33</v>
      </c>
      <c r="D54" s="235">
        <v>9</v>
      </c>
      <c r="E54" s="236">
        <v>0</v>
      </c>
      <c r="F54" s="236">
        <v>0</v>
      </c>
      <c r="G54" s="236">
        <v>0</v>
      </c>
      <c r="H54" s="236">
        <v>0</v>
      </c>
      <c r="I54" s="236">
        <v>0</v>
      </c>
    </row>
    <row r="55" spans="1:9">
      <c r="A55" s="232" t="s">
        <v>79</v>
      </c>
      <c r="B55" s="235">
        <v>54</v>
      </c>
      <c r="C55" s="235">
        <v>60</v>
      </c>
      <c r="D55" s="235">
        <v>13</v>
      </c>
      <c r="E55" s="236">
        <v>0</v>
      </c>
      <c r="F55" s="236">
        <v>0</v>
      </c>
      <c r="G55" s="236">
        <v>0</v>
      </c>
      <c r="H55" s="236">
        <v>0</v>
      </c>
      <c r="I55" s="236">
        <v>0</v>
      </c>
    </row>
    <row r="56" spans="1:9">
      <c r="A56" s="232" t="s">
        <v>92</v>
      </c>
      <c r="B56" s="235">
        <v>44</v>
      </c>
      <c r="C56" s="235">
        <v>38</v>
      </c>
      <c r="D56" s="235">
        <v>11</v>
      </c>
      <c r="E56" s="236">
        <v>0</v>
      </c>
      <c r="F56" s="236">
        <v>0</v>
      </c>
      <c r="G56" s="236">
        <v>0</v>
      </c>
      <c r="H56" s="236">
        <v>0</v>
      </c>
      <c r="I56" s="236">
        <v>0</v>
      </c>
    </row>
    <row r="57" spans="1:9">
      <c r="A57" s="232" t="s">
        <v>93</v>
      </c>
      <c r="B57" s="235">
        <v>62</v>
      </c>
      <c r="C57" s="235">
        <v>69</v>
      </c>
      <c r="D57" s="235">
        <v>16</v>
      </c>
      <c r="E57" s="236">
        <v>0</v>
      </c>
      <c r="F57" s="236">
        <v>0</v>
      </c>
      <c r="G57" s="236">
        <v>0</v>
      </c>
      <c r="H57" s="236">
        <v>0</v>
      </c>
      <c r="I57" s="236">
        <v>0</v>
      </c>
    </row>
    <row r="58" spans="1:9">
      <c r="A58" s="232" t="s">
        <v>106</v>
      </c>
      <c r="B58" s="235">
        <v>50</v>
      </c>
      <c r="C58" s="235">
        <v>43</v>
      </c>
      <c r="D58" s="235">
        <v>13</v>
      </c>
      <c r="E58" s="236">
        <v>0</v>
      </c>
      <c r="F58" s="236">
        <v>0</v>
      </c>
      <c r="G58" s="236">
        <v>0</v>
      </c>
      <c r="H58" s="236">
        <v>0</v>
      </c>
      <c r="I58" s="236">
        <v>0</v>
      </c>
    </row>
    <row r="59" spans="1:9">
      <c r="A59" s="232" t="s">
        <v>107</v>
      </c>
      <c r="B59" s="235">
        <v>71</v>
      </c>
      <c r="C59" s="235">
        <v>78</v>
      </c>
      <c r="D59" s="235">
        <v>18</v>
      </c>
      <c r="E59" s="236">
        <v>0</v>
      </c>
      <c r="F59" s="236">
        <v>0</v>
      </c>
      <c r="G59" s="236">
        <v>0</v>
      </c>
      <c r="H59" s="236">
        <v>0</v>
      </c>
      <c r="I59" s="236">
        <v>0</v>
      </c>
    </row>
    <row r="60" spans="1:9">
      <c r="A60" s="232" t="s">
        <v>50</v>
      </c>
      <c r="B60" s="237">
        <v>25</v>
      </c>
      <c r="C60" s="237">
        <v>23</v>
      </c>
      <c r="D60" s="237">
        <v>6</v>
      </c>
      <c r="E60" s="236">
        <v>0</v>
      </c>
      <c r="F60" s="236">
        <v>0</v>
      </c>
      <c r="G60" s="236">
        <v>0</v>
      </c>
      <c r="H60" s="236">
        <v>0</v>
      </c>
      <c r="I60" s="236">
        <v>0</v>
      </c>
    </row>
    <row r="61" spans="1:9">
      <c r="A61" s="232" t="s">
        <v>51</v>
      </c>
      <c r="B61" s="235">
        <v>0</v>
      </c>
      <c r="C61" s="235">
        <v>0</v>
      </c>
      <c r="D61" s="235">
        <v>0</v>
      </c>
      <c r="E61" s="236">
        <v>0</v>
      </c>
      <c r="F61" s="236">
        <v>0</v>
      </c>
      <c r="G61" s="236">
        <v>0</v>
      </c>
      <c r="H61" s="236">
        <v>0</v>
      </c>
      <c r="I61" s="236">
        <v>0</v>
      </c>
    </row>
    <row r="62" spans="1:9">
      <c r="A62" s="232" t="s">
        <v>68</v>
      </c>
      <c r="B62" s="235">
        <v>73</v>
      </c>
      <c r="C62" s="235">
        <v>39</v>
      </c>
      <c r="D62" s="235">
        <v>26</v>
      </c>
      <c r="E62" s="238">
        <v>62.23</v>
      </c>
      <c r="F62" s="238">
        <v>12.7</v>
      </c>
      <c r="G62" s="238">
        <v>30</v>
      </c>
      <c r="H62" s="238">
        <v>37</v>
      </c>
      <c r="I62" s="238">
        <v>18</v>
      </c>
    </row>
    <row r="63" spans="1:9">
      <c r="A63" s="232" t="s">
        <v>66</v>
      </c>
      <c r="B63" s="235">
        <v>44</v>
      </c>
      <c r="C63" s="235">
        <v>39</v>
      </c>
      <c r="D63" s="235">
        <v>12</v>
      </c>
      <c r="E63" s="238">
        <v>62.23</v>
      </c>
      <c r="F63" s="238">
        <v>12.7</v>
      </c>
      <c r="G63" s="238">
        <v>30</v>
      </c>
      <c r="H63" s="238">
        <v>37</v>
      </c>
      <c r="I63" s="238">
        <v>18</v>
      </c>
    </row>
    <row r="64" spans="1:9">
      <c r="A64" s="232" t="s">
        <v>69</v>
      </c>
      <c r="B64" s="235">
        <v>85</v>
      </c>
      <c r="C64" s="235">
        <v>41</v>
      </c>
      <c r="D64" s="235">
        <v>30</v>
      </c>
      <c r="E64" s="238">
        <v>62.23</v>
      </c>
      <c r="F64" s="238">
        <v>12.7</v>
      </c>
      <c r="G64" s="238">
        <v>30</v>
      </c>
      <c r="H64" s="238">
        <v>37</v>
      </c>
      <c r="I64" s="238">
        <v>18</v>
      </c>
    </row>
    <row r="65" spans="1:9">
      <c r="A65" s="232" t="s">
        <v>67</v>
      </c>
      <c r="B65" s="235">
        <v>47</v>
      </c>
      <c r="C65" s="235">
        <v>41</v>
      </c>
      <c r="D65" s="235">
        <v>12</v>
      </c>
      <c r="E65" s="238">
        <v>62.23</v>
      </c>
      <c r="F65" s="238">
        <v>12.7</v>
      </c>
      <c r="G65" s="238">
        <v>30</v>
      </c>
      <c r="H65" s="238">
        <v>37</v>
      </c>
      <c r="I65" s="238">
        <v>18</v>
      </c>
    </row>
    <row r="66" spans="1:9">
      <c r="A66" s="232" t="s">
        <v>82</v>
      </c>
      <c r="B66" s="235">
        <v>128</v>
      </c>
      <c r="C66" s="235">
        <v>61</v>
      </c>
      <c r="D66" s="235">
        <v>46</v>
      </c>
      <c r="E66" s="238">
        <v>62.23</v>
      </c>
      <c r="F66" s="238">
        <v>12.7</v>
      </c>
      <c r="G66" s="238">
        <v>30</v>
      </c>
      <c r="H66" s="238">
        <v>37</v>
      </c>
      <c r="I66" s="238">
        <v>18</v>
      </c>
    </row>
    <row r="67" spans="1:9">
      <c r="A67" s="232" t="s">
        <v>80</v>
      </c>
      <c r="B67" s="235">
        <v>61</v>
      </c>
      <c r="C67" s="235">
        <v>61</v>
      </c>
      <c r="D67" s="235">
        <v>14</v>
      </c>
      <c r="E67" s="238">
        <v>62.23</v>
      </c>
      <c r="F67" s="238">
        <v>12.7</v>
      </c>
      <c r="G67" s="238">
        <v>30</v>
      </c>
      <c r="H67" s="238">
        <v>37</v>
      </c>
      <c r="I67" s="238">
        <v>18</v>
      </c>
    </row>
    <row r="68" spans="1:9">
      <c r="A68" s="232" t="s">
        <v>83</v>
      </c>
      <c r="B68" s="235">
        <v>148</v>
      </c>
      <c r="C68" s="235">
        <v>69</v>
      </c>
      <c r="D68" s="235">
        <v>53</v>
      </c>
      <c r="E68" s="238">
        <v>62.23</v>
      </c>
      <c r="F68" s="238">
        <v>12.7</v>
      </c>
      <c r="G68" s="238">
        <v>30</v>
      </c>
      <c r="H68" s="238">
        <v>37</v>
      </c>
      <c r="I68" s="238">
        <v>18</v>
      </c>
    </row>
    <row r="69" spans="1:9">
      <c r="A69" s="232" t="s">
        <v>81</v>
      </c>
      <c r="B69" s="235">
        <v>66</v>
      </c>
      <c r="C69" s="235">
        <v>69</v>
      </c>
      <c r="D69" s="235">
        <v>16</v>
      </c>
      <c r="E69" s="238">
        <v>62.23</v>
      </c>
      <c r="F69" s="238">
        <v>12.7</v>
      </c>
      <c r="G69" s="238">
        <v>30</v>
      </c>
      <c r="H69" s="238">
        <v>37</v>
      </c>
      <c r="I69" s="238">
        <v>18</v>
      </c>
    </row>
    <row r="70" spans="1:9">
      <c r="A70" s="232" t="s">
        <v>96</v>
      </c>
      <c r="B70" s="235">
        <v>145</v>
      </c>
      <c r="C70" s="235">
        <v>70</v>
      </c>
      <c r="D70" s="235">
        <v>52</v>
      </c>
      <c r="E70" s="238">
        <v>62.23</v>
      </c>
      <c r="F70" s="238">
        <v>12.7</v>
      </c>
      <c r="G70" s="238">
        <v>30</v>
      </c>
      <c r="H70" s="238">
        <v>37</v>
      </c>
      <c r="I70" s="238">
        <v>18</v>
      </c>
    </row>
    <row r="71" spans="1:9">
      <c r="A71" s="232" t="s">
        <v>94</v>
      </c>
      <c r="B71" s="235">
        <v>66</v>
      </c>
      <c r="C71" s="235">
        <v>70</v>
      </c>
      <c r="D71" s="235">
        <v>17</v>
      </c>
      <c r="E71" s="238">
        <v>62.23</v>
      </c>
      <c r="F71" s="238">
        <v>12.7</v>
      </c>
      <c r="G71" s="238">
        <v>30</v>
      </c>
      <c r="H71" s="238">
        <v>37</v>
      </c>
      <c r="I71" s="238">
        <v>18</v>
      </c>
    </row>
    <row r="72" spans="1:9">
      <c r="A72" s="232" t="s">
        <v>97</v>
      </c>
      <c r="B72" s="235">
        <v>169</v>
      </c>
      <c r="C72" s="235">
        <v>79</v>
      </c>
      <c r="D72" s="235">
        <v>60</v>
      </c>
      <c r="E72" s="238">
        <v>62.23</v>
      </c>
      <c r="F72" s="238">
        <v>12.7</v>
      </c>
      <c r="G72" s="238">
        <v>30</v>
      </c>
      <c r="H72" s="238">
        <v>37</v>
      </c>
      <c r="I72" s="238">
        <v>18</v>
      </c>
    </row>
    <row r="73" spans="1:9">
      <c r="A73" s="232" t="s">
        <v>95</v>
      </c>
      <c r="B73" s="235">
        <v>71</v>
      </c>
      <c r="C73" s="235">
        <v>79</v>
      </c>
      <c r="D73" s="235">
        <v>19</v>
      </c>
      <c r="E73" s="238">
        <v>62.23</v>
      </c>
      <c r="F73" s="238">
        <v>12.7</v>
      </c>
      <c r="G73" s="238">
        <v>30</v>
      </c>
      <c r="H73" s="238">
        <v>37</v>
      </c>
      <c r="I73" s="238">
        <v>18</v>
      </c>
    </row>
    <row r="74" spans="1:9">
      <c r="A74" s="232" t="s">
        <v>110</v>
      </c>
      <c r="B74" s="235">
        <v>194</v>
      </c>
      <c r="C74" s="235">
        <v>91</v>
      </c>
      <c r="D74" s="235">
        <v>69</v>
      </c>
      <c r="E74" s="238">
        <v>62.23</v>
      </c>
      <c r="F74" s="238">
        <v>12.7</v>
      </c>
      <c r="G74" s="238">
        <v>30</v>
      </c>
      <c r="H74" s="238">
        <v>37</v>
      </c>
      <c r="I74" s="238">
        <v>18</v>
      </c>
    </row>
    <row r="75" spans="1:9">
      <c r="A75" s="232" t="s">
        <v>108</v>
      </c>
      <c r="B75" s="235">
        <v>78</v>
      </c>
      <c r="C75" s="235">
        <v>91</v>
      </c>
      <c r="D75" s="235">
        <v>21</v>
      </c>
      <c r="E75" s="238">
        <v>62.23</v>
      </c>
      <c r="F75" s="238">
        <v>12.7</v>
      </c>
      <c r="G75" s="238">
        <v>30</v>
      </c>
      <c r="H75" s="238">
        <v>37</v>
      </c>
      <c r="I75" s="238">
        <v>18</v>
      </c>
    </row>
    <row r="76" spans="1:9">
      <c r="A76" s="232" t="s">
        <v>111</v>
      </c>
      <c r="B76" s="235">
        <v>225</v>
      </c>
      <c r="C76" s="235">
        <v>105</v>
      </c>
      <c r="D76" s="235">
        <v>81</v>
      </c>
      <c r="E76" s="238">
        <v>62.23</v>
      </c>
      <c r="F76" s="238">
        <v>12.7</v>
      </c>
      <c r="G76" s="238">
        <v>30</v>
      </c>
      <c r="H76" s="238">
        <v>37</v>
      </c>
      <c r="I76" s="238">
        <v>18</v>
      </c>
    </row>
    <row r="77" spans="1:9">
      <c r="A77" s="232" t="s">
        <v>109</v>
      </c>
      <c r="B77" s="235">
        <v>87</v>
      </c>
      <c r="C77" s="235">
        <v>105</v>
      </c>
      <c r="D77" s="235">
        <v>25</v>
      </c>
      <c r="E77" s="238">
        <v>62.23</v>
      </c>
      <c r="F77" s="238">
        <v>12.7</v>
      </c>
      <c r="G77" s="238">
        <v>30</v>
      </c>
      <c r="H77" s="238">
        <v>37</v>
      </c>
      <c r="I77" s="238">
        <v>18</v>
      </c>
    </row>
    <row r="78" spans="1:9">
      <c r="A78" s="232" t="s">
        <v>54</v>
      </c>
      <c r="B78" s="235">
        <v>48</v>
      </c>
      <c r="C78" s="235">
        <v>28</v>
      </c>
      <c r="D78" s="235">
        <v>17</v>
      </c>
      <c r="E78" s="238">
        <v>62.23</v>
      </c>
      <c r="F78" s="238">
        <v>12.7</v>
      </c>
      <c r="G78" s="238">
        <v>30</v>
      </c>
      <c r="H78" s="238">
        <v>37</v>
      </c>
      <c r="I78" s="238">
        <v>18</v>
      </c>
    </row>
    <row r="79" spans="1:9">
      <c r="A79" s="232" t="s">
        <v>52</v>
      </c>
      <c r="B79" s="235">
        <v>38</v>
      </c>
      <c r="C79" s="235">
        <v>28</v>
      </c>
      <c r="D79" s="235">
        <v>8</v>
      </c>
      <c r="E79" s="238">
        <v>62.23</v>
      </c>
      <c r="F79" s="238">
        <v>12.7</v>
      </c>
      <c r="G79" s="238">
        <v>30</v>
      </c>
      <c r="H79" s="238">
        <v>37</v>
      </c>
      <c r="I79" s="238">
        <v>18</v>
      </c>
    </row>
    <row r="80" spans="1:9">
      <c r="A80" s="232" t="s">
        <v>55</v>
      </c>
      <c r="B80" s="235">
        <v>0</v>
      </c>
      <c r="C80" s="235">
        <v>0</v>
      </c>
      <c r="D80" s="235">
        <v>0</v>
      </c>
      <c r="E80" s="238">
        <v>62.23</v>
      </c>
      <c r="F80" s="238">
        <v>12.7</v>
      </c>
      <c r="G80" s="238">
        <v>30</v>
      </c>
      <c r="H80" s="238">
        <v>37</v>
      </c>
      <c r="I80" s="238">
        <v>18</v>
      </c>
    </row>
    <row r="81" spans="1:9">
      <c r="A81" s="232" t="s">
        <v>53</v>
      </c>
      <c r="B81" s="235">
        <v>0</v>
      </c>
      <c r="C81" s="235">
        <v>0</v>
      </c>
      <c r="D81" s="235">
        <v>0</v>
      </c>
      <c r="E81" s="238">
        <v>62.23</v>
      </c>
      <c r="F81" s="238">
        <v>12.7</v>
      </c>
      <c r="G81" s="238">
        <v>30</v>
      </c>
      <c r="H81" s="238">
        <v>37</v>
      </c>
      <c r="I81" s="238">
        <v>18</v>
      </c>
    </row>
    <row r="82" spans="1:9">
      <c r="A82" s="232" t="s">
        <v>72</v>
      </c>
      <c r="B82" s="235">
        <v>42</v>
      </c>
      <c r="C82" s="235">
        <v>14</v>
      </c>
      <c r="D82" s="235">
        <v>10</v>
      </c>
      <c r="E82" s="236">
        <v>0</v>
      </c>
      <c r="F82" s="236">
        <v>0</v>
      </c>
      <c r="G82" s="236">
        <v>0</v>
      </c>
      <c r="H82" s="236">
        <v>0</v>
      </c>
      <c r="I82" s="236">
        <v>0</v>
      </c>
    </row>
    <row r="83" spans="1:9">
      <c r="A83" s="232" t="s">
        <v>70</v>
      </c>
      <c r="B83" s="235">
        <v>37</v>
      </c>
      <c r="C83" s="235">
        <v>14</v>
      </c>
      <c r="D83" s="235">
        <v>9</v>
      </c>
      <c r="E83" s="236">
        <v>0</v>
      </c>
      <c r="F83" s="236">
        <v>0</v>
      </c>
      <c r="G83" s="236">
        <v>0</v>
      </c>
      <c r="H83" s="236">
        <v>0</v>
      </c>
      <c r="I83" s="236">
        <v>0</v>
      </c>
    </row>
    <row r="84" spans="1:9">
      <c r="A84" s="232" t="s">
        <v>73</v>
      </c>
      <c r="B84" s="235">
        <v>69</v>
      </c>
      <c r="C84" s="235">
        <v>22</v>
      </c>
      <c r="D84" s="235">
        <v>16</v>
      </c>
      <c r="E84" s="236">
        <v>0</v>
      </c>
      <c r="F84" s="236">
        <v>0</v>
      </c>
      <c r="G84" s="236">
        <v>0</v>
      </c>
      <c r="H84" s="236">
        <v>0</v>
      </c>
      <c r="I84" s="236">
        <v>0</v>
      </c>
    </row>
    <row r="85" spans="1:9">
      <c r="A85" s="232" t="s">
        <v>71</v>
      </c>
      <c r="B85" s="235">
        <v>60</v>
      </c>
      <c r="C85" s="235">
        <v>22</v>
      </c>
      <c r="D85" s="235">
        <v>14</v>
      </c>
      <c r="E85" s="236">
        <v>0</v>
      </c>
      <c r="F85" s="236">
        <v>0</v>
      </c>
      <c r="G85" s="236">
        <v>0</v>
      </c>
      <c r="H85" s="236">
        <v>0</v>
      </c>
      <c r="I85" s="236">
        <v>0</v>
      </c>
    </row>
    <row r="86" spans="1:9">
      <c r="A86" s="232" t="s">
        <v>86</v>
      </c>
      <c r="B86" s="235">
        <v>53</v>
      </c>
      <c r="C86" s="235">
        <v>17</v>
      </c>
      <c r="D86" s="235">
        <v>13</v>
      </c>
      <c r="E86" s="236">
        <v>0</v>
      </c>
      <c r="F86" s="236">
        <v>0</v>
      </c>
      <c r="G86" s="236">
        <v>0</v>
      </c>
      <c r="H86" s="236">
        <v>0</v>
      </c>
      <c r="I86" s="236">
        <v>0</v>
      </c>
    </row>
    <row r="87" spans="1:9">
      <c r="A87" s="232" t="s">
        <v>84</v>
      </c>
      <c r="B87" s="235">
        <v>46</v>
      </c>
      <c r="C87" s="235">
        <v>17</v>
      </c>
      <c r="D87" s="235">
        <v>11</v>
      </c>
      <c r="E87" s="236">
        <v>0</v>
      </c>
      <c r="F87" s="236">
        <v>0</v>
      </c>
      <c r="G87" s="236">
        <v>0</v>
      </c>
      <c r="H87" s="236">
        <v>0</v>
      </c>
      <c r="I87" s="236">
        <v>0</v>
      </c>
    </row>
    <row r="88" spans="1:9">
      <c r="A88" s="232" t="s">
        <v>87</v>
      </c>
      <c r="B88" s="235">
        <v>78</v>
      </c>
      <c r="C88" s="235">
        <v>26</v>
      </c>
      <c r="D88" s="235">
        <v>18</v>
      </c>
      <c r="E88" s="236">
        <v>0</v>
      </c>
      <c r="F88" s="236">
        <v>0</v>
      </c>
      <c r="G88" s="236">
        <v>0</v>
      </c>
      <c r="H88" s="236">
        <v>0</v>
      </c>
      <c r="I88" s="236">
        <v>0</v>
      </c>
    </row>
    <row r="89" spans="1:9">
      <c r="A89" s="232" t="s">
        <v>85</v>
      </c>
      <c r="B89" s="235">
        <v>68</v>
      </c>
      <c r="C89" s="235">
        <v>26</v>
      </c>
      <c r="D89" s="235">
        <v>16</v>
      </c>
      <c r="E89" s="236">
        <v>0</v>
      </c>
      <c r="F89" s="236">
        <v>0</v>
      </c>
      <c r="G89" s="236">
        <v>0</v>
      </c>
      <c r="H89" s="236">
        <v>0</v>
      </c>
      <c r="I89" s="236">
        <v>0</v>
      </c>
    </row>
    <row r="90" spans="1:9">
      <c r="A90" s="232" t="s">
        <v>100</v>
      </c>
      <c r="B90" s="235">
        <v>64</v>
      </c>
      <c r="C90" s="235">
        <v>21</v>
      </c>
      <c r="D90" s="235">
        <v>15</v>
      </c>
      <c r="E90" s="236">
        <v>0</v>
      </c>
      <c r="F90" s="236">
        <v>0</v>
      </c>
      <c r="G90" s="236">
        <v>0</v>
      </c>
      <c r="H90" s="236">
        <v>0</v>
      </c>
      <c r="I90" s="236">
        <v>0</v>
      </c>
    </row>
    <row r="91" spans="1:9">
      <c r="A91" s="232" t="s">
        <v>98</v>
      </c>
      <c r="B91" s="235">
        <v>56</v>
      </c>
      <c r="C91" s="235">
        <v>21</v>
      </c>
      <c r="D91" s="235">
        <v>13</v>
      </c>
      <c r="E91" s="236">
        <v>0</v>
      </c>
      <c r="F91" s="236">
        <v>0</v>
      </c>
      <c r="G91" s="236">
        <v>0</v>
      </c>
      <c r="H91" s="236">
        <v>0</v>
      </c>
      <c r="I91" s="236">
        <v>0</v>
      </c>
    </row>
    <row r="92" spans="1:9">
      <c r="A92" s="232" t="s">
        <v>101</v>
      </c>
      <c r="B92" s="235">
        <v>93</v>
      </c>
      <c r="C92" s="235">
        <v>30</v>
      </c>
      <c r="D92" s="235">
        <v>22</v>
      </c>
      <c r="E92" s="236">
        <v>0</v>
      </c>
      <c r="F92" s="236">
        <v>0</v>
      </c>
      <c r="G92" s="236">
        <v>0</v>
      </c>
      <c r="H92" s="236">
        <v>0</v>
      </c>
      <c r="I92" s="236">
        <v>0</v>
      </c>
    </row>
    <row r="93" spans="1:9">
      <c r="A93" s="232" t="s">
        <v>99</v>
      </c>
      <c r="B93" s="235">
        <v>81</v>
      </c>
      <c r="C93" s="235">
        <v>30</v>
      </c>
      <c r="D93" s="235">
        <v>19</v>
      </c>
      <c r="E93" s="236">
        <v>0</v>
      </c>
      <c r="F93" s="236">
        <v>0</v>
      </c>
      <c r="G93" s="236">
        <v>0</v>
      </c>
      <c r="H93" s="236">
        <v>0</v>
      </c>
      <c r="I93" s="236">
        <v>0</v>
      </c>
    </row>
    <row r="94" spans="1:9">
      <c r="A94" s="232" t="s">
        <v>114</v>
      </c>
      <c r="B94" s="235">
        <v>70</v>
      </c>
      <c r="C94" s="235">
        <v>23</v>
      </c>
      <c r="D94" s="235">
        <v>17</v>
      </c>
      <c r="E94" s="236">
        <v>0</v>
      </c>
      <c r="F94" s="236">
        <v>0</v>
      </c>
      <c r="G94" s="236">
        <v>0</v>
      </c>
      <c r="H94" s="236">
        <v>0</v>
      </c>
      <c r="I94" s="236">
        <v>0</v>
      </c>
    </row>
    <row r="95" spans="1:9">
      <c r="A95" s="232" t="s">
        <v>112</v>
      </c>
      <c r="B95" s="235">
        <v>61</v>
      </c>
      <c r="C95" s="235">
        <v>23</v>
      </c>
      <c r="D95" s="235">
        <v>15</v>
      </c>
      <c r="E95" s="236">
        <v>0</v>
      </c>
      <c r="F95" s="236">
        <v>0</v>
      </c>
      <c r="G95" s="236">
        <v>0</v>
      </c>
      <c r="H95" s="236">
        <v>0</v>
      </c>
      <c r="I95" s="236">
        <v>0</v>
      </c>
    </row>
    <row r="96" spans="1:9">
      <c r="A96" s="232" t="s">
        <v>115</v>
      </c>
      <c r="B96" s="235">
        <v>110</v>
      </c>
      <c r="C96" s="235">
        <v>36</v>
      </c>
      <c r="D96" s="235">
        <v>26</v>
      </c>
      <c r="E96" s="236">
        <v>0</v>
      </c>
      <c r="F96" s="236">
        <v>0</v>
      </c>
      <c r="G96" s="236">
        <v>0</v>
      </c>
      <c r="H96" s="236">
        <v>0</v>
      </c>
      <c r="I96" s="236">
        <v>0</v>
      </c>
    </row>
    <row r="97" spans="1:9">
      <c r="A97" s="232" t="s">
        <v>113</v>
      </c>
      <c r="B97" s="235">
        <v>96</v>
      </c>
      <c r="C97" s="235">
        <v>36</v>
      </c>
      <c r="D97" s="235">
        <v>23</v>
      </c>
      <c r="E97" s="236">
        <v>0</v>
      </c>
      <c r="F97" s="236">
        <v>0</v>
      </c>
      <c r="G97" s="236">
        <v>0</v>
      </c>
      <c r="H97" s="236">
        <v>0</v>
      </c>
      <c r="I97" s="236">
        <v>0</v>
      </c>
    </row>
    <row r="98" spans="1:9">
      <c r="A98" s="232" t="s">
        <v>58</v>
      </c>
      <c r="B98" s="235">
        <v>36</v>
      </c>
      <c r="C98" s="235">
        <v>12</v>
      </c>
      <c r="D98" s="235">
        <v>8</v>
      </c>
      <c r="E98" s="236">
        <v>0</v>
      </c>
      <c r="F98" s="236">
        <v>0</v>
      </c>
      <c r="G98" s="236">
        <v>0</v>
      </c>
      <c r="H98" s="236">
        <v>0</v>
      </c>
      <c r="I98" s="236">
        <v>0</v>
      </c>
    </row>
    <row r="99" spans="1:9">
      <c r="A99" s="232" t="s">
        <v>56</v>
      </c>
      <c r="B99" s="235">
        <v>32</v>
      </c>
      <c r="C99" s="235">
        <v>12</v>
      </c>
      <c r="D99" s="235">
        <v>7</v>
      </c>
      <c r="E99" s="236">
        <v>0</v>
      </c>
      <c r="F99" s="236">
        <v>0</v>
      </c>
      <c r="G99" s="236">
        <v>0</v>
      </c>
      <c r="H99" s="236">
        <v>0</v>
      </c>
      <c r="I99" s="236">
        <v>0</v>
      </c>
    </row>
    <row r="100" spans="1:9">
      <c r="A100" s="232" t="s">
        <v>59</v>
      </c>
      <c r="B100" s="235">
        <v>0</v>
      </c>
      <c r="C100" s="235">
        <v>0</v>
      </c>
      <c r="D100" s="235">
        <v>0</v>
      </c>
      <c r="E100" s="236">
        <v>0</v>
      </c>
      <c r="F100" s="236">
        <v>0</v>
      </c>
      <c r="G100" s="236">
        <v>0</v>
      </c>
      <c r="H100" s="236">
        <v>0</v>
      </c>
      <c r="I100" s="236">
        <v>0</v>
      </c>
    </row>
    <row r="101" spans="1:9">
      <c r="A101" s="232" t="s">
        <v>57</v>
      </c>
      <c r="B101" s="235">
        <v>0</v>
      </c>
      <c r="C101" s="235">
        <v>0</v>
      </c>
      <c r="D101" s="235">
        <v>0</v>
      </c>
      <c r="E101" s="236">
        <v>0</v>
      </c>
      <c r="F101" s="236">
        <v>0</v>
      </c>
      <c r="G101" s="236">
        <v>0</v>
      </c>
      <c r="H101" s="236">
        <v>0</v>
      </c>
      <c r="I101" s="236">
        <v>0</v>
      </c>
    </row>
    <row r="102" spans="1:9">
      <c r="A102" s="232" t="s">
        <v>74</v>
      </c>
      <c r="B102" s="235">
        <v>42</v>
      </c>
      <c r="C102" s="235">
        <v>54</v>
      </c>
      <c r="D102" s="235">
        <v>11</v>
      </c>
      <c r="E102" s="236">
        <v>0</v>
      </c>
      <c r="F102" s="236">
        <v>0</v>
      </c>
      <c r="G102" s="236">
        <v>0</v>
      </c>
      <c r="H102" s="236">
        <v>0</v>
      </c>
      <c r="I102" s="236">
        <v>0</v>
      </c>
    </row>
    <row r="103" spans="1:9">
      <c r="A103" s="232" t="s">
        <v>75</v>
      </c>
      <c r="B103" s="235">
        <v>61</v>
      </c>
      <c r="C103" s="235">
        <v>101</v>
      </c>
      <c r="D103" s="235">
        <v>15</v>
      </c>
      <c r="E103" s="236">
        <v>0</v>
      </c>
      <c r="F103" s="236">
        <v>0</v>
      </c>
      <c r="G103" s="236">
        <v>0</v>
      </c>
      <c r="H103" s="236">
        <v>0</v>
      </c>
      <c r="I103" s="236">
        <v>0</v>
      </c>
    </row>
    <row r="104" spans="1:9">
      <c r="A104" s="232" t="s">
        <v>88</v>
      </c>
      <c r="B104" s="235">
        <v>49</v>
      </c>
      <c r="C104" s="235">
        <v>59</v>
      </c>
      <c r="D104" s="235">
        <v>12</v>
      </c>
      <c r="E104" s="236">
        <v>0</v>
      </c>
      <c r="F104" s="236">
        <v>0</v>
      </c>
      <c r="G104" s="236">
        <v>0</v>
      </c>
      <c r="H104" s="236">
        <v>0</v>
      </c>
      <c r="I104" s="236">
        <v>0</v>
      </c>
    </row>
    <row r="105" spans="1:9">
      <c r="A105" s="232" t="s">
        <v>89</v>
      </c>
      <c r="B105" s="235">
        <v>70</v>
      </c>
      <c r="C105" s="235">
        <v>110</v>
      </c>
      <c r="D105" s="235">
        <v>17</v>
      </c>
      <c r="E105" s="236">
        <v>0</v>
      </c>
      <c r="F105" s="236">
        <v>0</v>
      </c>
      <c r="G105" s="236">
        <v>0</v>
      </c>
      <c r="H105" s="236">
        <v>0</v>
      </c>
      <c r="I105" s="236">
        <v>0</v>
      </c>
    </row>
    <row r="106" spans="1:9">
      <c r="A106" s="232" t="s">
        <v>102</v>
      </c>
      <c r="B106" s="235">
        <v>55</v>
      </c>
      <c r="C106" s="235">
        <v>64</v>
      </c>
      <c r="D106" s="235">
        <v>14</v>
      </c>
      <c r="E106" s="236">
        <v>0</v>
      </c>
      <c r="F106" s="236">
        <v>0</v>
      </c>
      <c r="G106" s="236">
        <v>0</v>
      </c>
      <c r="H106" s="236">
        <v>0</v>
      </c>
      <c r="I106" s="236">
        <v>0</v>
      </c>
    </row>
    <row r="107" spans="1:9">
      <c r="A107" s="232" t="s">
        <v>103</v>
      </c>
      <c r="B107" s="235">
        <v>78</v>
      </c>
      <c r="C107" s="235">
        <v>119</v>
      </c>
      <c r="D107" s="235">
        <v>20</v>
      </c>
      <c r="E107" s="236">
        <v>0</v>
      </c>
      <c r="F107" s="236">
        <v>0</v>
      </c>
      <c r="G107" s="236">
        <v>0</v>
      </c>
      <c r="H107" s="236">
        <v>0</v>
      </c>
      <c r="I107" s="236">
        <v>0</v>
      </c>
    </row>
    <row r="108" spans="1:9">
      <c r="A108" s="232" t="s">
        <v>116</v>
      </c>
      <c r="B108" s="235">
        <v>62</v>
      </c>
      <c r="C108" s="235">
        <v>69</v>
      </c>
      <c r="D108" s="235">
        <v>15</v>
      </c>
      <c r="E108" s="236">
        <v>0</v>
      </c>
      <c r="F108" s="236">
        <v>0</v>
      </c>
      <c r="G108" s="236">
        <v>0</v>
      </c>
      <c r="H108" s="236">
        <v>0</v>
      </c>
      <c r="I108" s="236">
        <v>0</v>
      </c>
    </row>
    <row r="109" spans="1:9">
      <c r="A109" s="232" t="s">
        <v>117</v>
      </c>
      <c r="B109" s="235">
        <v>87</v>
      </c>
      <c r="C109" s="235">
        <v>128</v>
      </c>
      <c r="D109" s="235">
        <v>22</v>
      </c>
      <c r="E109" s="236">
        <v>0</v>
      </c>
      <c r="F109" s="236">
        <v>0</v>
      </c>
      <c r="G109" s="236">
        <v>0</v>
      </c>
      <c r="H109" s="236">
        <v>0</v>
      </c>
      <c r="I109" s="236">
        <v>0</v>
      </c>
    </row>
    <row r="110" spans="1:9">
      <c r="A110" s="232" t="s">
        <v>60</v>
      </c>
      <c r="B110" s="235">
        <v>36</v>
      </c>
      <c r="C110" s="235">
        <v>49</v>
      </c>
      <c r="D110" s="235">
        <v>9</v>
      </c>
      <c r="E110" s="236">
        <v>0</v>
      </c>
      <c r="F110" s="236">
        <v>0</v>
      </c>
      <c r="G110" s="236">
        <v>0</v>
      </c>
      <c r="H110" s="236">
        <v>0</v>
      </c>
      <c r="I110" s="236">
        <v>0</v>
      </c>
    </row>
    <row r="111" spans="1:9">
      <c r="A111" s="232" t="s">
        <v>61</v>
      </c>
      <c r="B111" s="235">
        <v>0</v>
      </c>
      <c r="C111" s="235">
        <v>0</v>
      </c>
      <c r="D111" s="235">
        <v>0</v>
      </c>
      <c r="E111" s="236">
        <v>0</v>
      </c>
      <c r="F111" s="236">
        <v>0</v>
      </c>
      <c r="G111" s="236">
        <v>0</v>
      </c>
      <c r="H111" s="236">
        <v>0</v>
      </c>
      <c r="I111" s="236">
        <v>0</v>
      </c>
    </row>
  </sheetData>
  <sheetProtection algorithmName="SHA-512" hashValue="EAN0TRX72wCP4w5HsGLDxK9CPbe13lm8STpFIoqVI7q4WCu7eJcwCoQ/HWqRHwYq+rnC6q0CELLAF3UXIRkukw==" saltValue="sN7Zj9JNL7Hkoh5UgWNBpA==" spinCount="100000" sheet="1" objects="1" scenarios="1"/>
  <sortState ref="A2:D11">
    <sortCondition ref="A2"/>
  </sortState>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95721F0718BE342BD4ACA215FA29067" ma:contentTypeVersion="15" ma:contentTypeDescription="Create a new document." ma:contentTypeScope="" ma:versionID="b8bbee6afb9c0d68a31f5f06d26bc25d">
  <xsd:schema xmlns:xsd="http://www.w3.org/2001/XMLSchema" xmlns:xs="http://www.w3.org/2001/XMLSchema" xmlns:p="http://schemas.microsoft.com/office/2006/metadata/properties" xmlns:ns1="http://schemas.microsoft.com/sharepoint/v3" xmlns:ns3="fbacf112-62c9-4d7e-9155-3f37a30b7b04" xmlns:ns4="cb55d4a0-7dcf-4ded-8040-abc8e9a4d803" targetNamespace="http://schemas.microsoft.com/office/2006/metadata/properties" ma:root="true" ma:fieldsID="2828120e823fdbd0f3e10cad77767ed4" ns1:_="" ns3:_="" ns4:_="">
    <xsd:import namespace="http://schemas.microsoft.com/sharepoint/v3"/>
    <xsd:import namespace="fbacf112-62c9-4d7e-9155-3f37a30b7b04"/>
    <xsd:import namespace="cb55d4a0-7dcf-4ded-8040-abc8e9a4d803"/>
    <xsd:element name="properties">
      <xsd:complexType>
        <xsd:sequence>
          <xsd:element name="documentManagement">
            <xsd:complexType>
              <xsd:all>
                <xsd:element ref="ns1:_ip_UnifiedCompliancePolicyProperties" minOccurs="0"/>
                <xsd:element ref="ns1:_ip_UnifiedCompliancePolicyUIAction"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Locatio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acf112-62c9-4d7e-9155-3f37a30b7b0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55d4a0-7dcf-4ded-8040-abc8e9a4d803"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SharingHintHash" ma:index="2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A1970C7B-2560-4D95-A17F-99A3053D72EE}">
  <ds:schemaRefs>
    <ds:schemaRef ds:uri="http://schemas.microsoft.com/sharepoint/v3/contenttype/forms"/>
  </ds:schemaRefs>
</ds:datastoreItem>
</file>

<file path=customXml/itemProps2.xml><?xml version="1.0" encoding="utf-8"?>
<ds:datastoreItem xmlns:ds="http://schemas.openxmlformats.org/officeDocument/2006/customXml" ds:itemID="{25C8902E-EA8C-4BD2-A812-3B7E0B09D7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bacf112-62c9-4d7e-9155-3f37a30b7b04"/>
    <ds:schemaRef ds:uri="cb55d4a0-7dcf-4ded-8040-abc8e9a4d8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D820EEF-75FB-48E6-A56D-2E1D62B0A975}">
  <ds:schemaRefs>
    <ds:schemaRef ds:uri="http://schemas.microsoft.com/office/2006/metadata/properties"/>
    <ds:schemaRef ds:uri="http://schemas.microsoft.com/office/2006/documentManagement/types"/>
    <ds:schemaRef ds:uri="fbacf112-62c9-4d7e-9155-3f37a30b7b04"/>
    <ds:schemaRef ds:uri="http://schemas.microsoft.com/sharepoint/v3"/>
    <ds:schemaRef ds:uri="http://purl.org/dc/elements/1.1/"/>
    <ds:schemaRef ds:uri="cb55d4a0-7dcf-4ded-8040-abc8e9a4d803"/>
    <ds:schemaRef ds:uri="http://purl.org/dc/term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5</vt:i4>
      </vt:variant>
    </vt:vector>
  </HeadingPairs>
  <TitlesOfParts>
    <vt:vector size="14" baseType="lpstr">
      <vt:lpstr>Instructions</vt:lpstr>
      <vt:lpstr>Feuille de calcul</vt:lpstr>
      <vt:lpstr>Exemple 1</vt:lpstr>
      <vt:lpstr>Exemple 2</vt:lpstr>
      <vt:lpstr>Exemple 3</vt:lpstr>
      <vt:lpstr>Frais de services 2021</vt:lpstr>
      <vt:lpstr>Services 2021</vt:lpstr>
      <vt:lpstr>VLOOKUPs</vt:lpstr>
      <vt:lpstr>Utility and Services Table</vt:lpstr>
      <vt:lpstr>'Exemple 1'!Zone_d_impression</vt:lpstr>
      <vt:lpstr>'Exemple 2'!Zone_d_impression</vt:lpstr>
      <vt:lpstr>'Exemple 3'!Zone_d_impression</vt:lpstr>
      <vt:lpstr>'Feuille de calcul'!Zone_d_impression</vt:lpstr>
      <vt:lpstr>Instructions!Zone_d_impression</vt:lpstr>
    </vt:vector>
  </TitlesOfParts>
  <Company>CMHC-SCHL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kflamand</dc:creator>
  <cp:lastModifiedBy>glussier</cp:lastModifiedBy>
  <cp:lastPrinted>2021-03-01T22:16:16Z</cp:lastPrinted>
  <dcterms:created xsi:type="dcterms:W3CDTF">2021-02-22T21:56:51Z</dcterms:created>
  <dcterms:modified xsi:type="dcterms:W3CDTF">2021-04-01T18:36:40Z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0x010100C95721F0718BE342BD4ACA215FA29067</vt:lpwstr>
  </property>
</Properties>
</file>